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tabRatio="669" activeTab="5"/>
  </bookViews>
  <sheets>
    <sheet name="Прил. 1" sheetId="1" r:id="rId1"/>
    <sheet name="Прил. 2" sheetId="2" r:id="rId2"/>
    <sheet name="Прил. 3" sheetId="3" r:id="rId3"/>
    <sheet name="Прил. 5 УЭР(наш)" sheetId="4" state="hidden" r:id="rId4"/>
    <sheet name="Прил. 4" sheetId="5" r:id="rId5"/>
    <sheet name="Прил. 5" sheetId="6" r:id="rId6"/>
    <sheet name="Прил. 6" sheetId="7" r:id="rId7"/>
    <sheet name="план-граф.14-16 гг." sheetId="8" r:id="rId8"/>
    <sheet name="план-граф.15-17 гг." sheetId="9" r:id="rId9"/>
  </sheets>
  <externalReferences>
    <externalReference r:id="rId12"/>
  </externalReferences>
  <definedNames>
    <definedName name="_xlnm.Print_Area" localSheetId="7">'план-граф.14-16 гг.'!$A$1:$S$200</definedName>
    <definedName name="_xlnm.Print_Area" localSheetId="8">'план-граф.15-17 гг.'!$A$1:$S$183</definedName>
    <definedName name="_xlnm.Print_Area" localSheetId="2">'Прил. 3'!$A$1:$E$13</definedName>
    <definedName name="_xlnm.Print_Area" localSheetId="5">'Прил. 5'!$A$1:$I$216</definedName>
  </definedNames>
  <calcPr fullCalcOnLoad="1"/>
</workbook>
</file>

<file path=xl/comments1.xml><?xml version="1.0" encoding="utf-8"?>
<comments xmlns="http://schemas.openxmlformats.org/spreadsheetml/2006/main">
  <authors>
    <author>superuser</author>
  </authors>
  <commentList>
    <comment ref="D15" authorId="0">
      <text>
        <r>
          <rPr>
            <b/>
            <sz val="9"/>
            <rFont val="Tahoma"/>
            <family val="2"/>
          </rPr>
          <t>superuser:</t>
        </r>
        <r>
          <rPr>
            <sz val="9"/>
            <rFont val="Tahoma"/>
            <family val="2"/>
          </rPr>
          <t xml:space="preserve">
02.06.14 из формы годовой краевой</t>
        </r>
      </text>
    </comment>
  </commentList>
</comments>
</file>

<file path=xl/comments5.xml><?xml version="1.0" encoding="utf-8"?>
<comments xmlns="http://schemas.openxmlformats.org/spreadsheetml/2006/main">
  <authors>
    <author>Administraciya</author>
  </authors>
  <commentList>
    <comment ref="A14" authorId="0">
      <text>
        <r>
          <rPr>
            <b/>
            <sz val="8"/>
            <rFont val="Tahoma"/>
            <family val="2"/>
          </rPr>
          <t>vpb:</t>
        </r>
        <r>
          <rPr>
            <sz val="8"/>
            <rFont val="Tahoma"/>
            <family val="2"/>
          </rPr>
          <t xml:space="preserve">
2.1.</t>
        </r>
      </text>
    </comment>
    <comment ref="A15" authorId="0">
      <text>
        <r>
          <rPr>
            <b/>
            <sz val="8"/>
            <rFont val="Tahoma"/>
            <family val="2"/>
          </rPr>
          <t>vpb:</t>
        </r>
        <r>
          <rPr>
            <sz val="8"/>
            <rFont val="Tahoma"/>
            <family val="2"/>
          </rPr>
          <t xml:space="preserve">
2.5.</t>
        </r>
      </text>
    </comment>
    <comment ref="A16" authorId="0">
      <text>
        <r>
          <rPr>
            <b/>
            <sz val="8"/>
            <rFont val="Tahoma"/>
            <family val="2"/>
          </rPr>
          <t>vpb:</t>
        </r>
        <r>
          <rPr>
            <sz val="8"/>
            <rFont val="Tahoma"/>
            <family val="2"/>
          </rPr>
          <t xml:space="preserve">
2.6.</t>
        </r>
      </text>
    </comment>
    <comment ref="A22" authorId="0">
      <text>
        <r>
          <rPr>
            <b/>
            <sz val="8"/>
            <rFont val="Tahoma"/>
            <family val="2"/>
          </rPr>
          <t>vpb:</t>
        </r>
        <r>
          <rPr>
            <sz val="8"/>
            <rFont val="Tahoma"/>
            <family val="2"/>
          </rPr>
          <t xml:space="preserve">
4.2.</t>
        </r>
      </text>
    </comment>
  </commentList>
</comments>
</file>

<file path=xl/comments6.xml><?xml version="1.0" encoding="utf-8"?>
<comments xmlns="http://schemas.openxmlformats.org/spreadsheetml/2006/main">
  <authors>
    <author>Administraciya</author>
  </authors>
  <commentList>
    <comment ref="E148" authorId="0">
      <text>
        <r>
          <rPr>
            <b/>
            <sz val="8"/>
            <rFont val="Tahoma"/>
            <family val="2"/>
          </rPr>
          <t>Administraciya:</t>
        </r>
        <r>
          <rPr>
            <sz val="8"/>
            <rFont val="Tahoma"/>
            <family val="2"/>
          </rPr>
          <t xml:space="preserve">
добавили 18 рублей</t>
        </r>
      </text>
    </comment>
    <comment ref="F148" authorId="0">
      <text>
        <r>
          <rPr>
            <b/>
            <sz val="8"/>
            <rFont val="Tahoma"/>
            <family val="2"/>
          </rPr>
          <t>Administraciya:</t>
        </r>
        <r>
          <rPr>
            <sz val="8"/>
            <rFont val="Tahoma"/>
            <family val="2"/>
          </rPr>
          <t xml:space="preserve">
добавили 38 рублей</t>
        </r>
      </text>
    </comment>
  </commentList>
</comments>
</file>

<file path=xl/sharedStrings.xml><?xml version="1.0" encoding="utf-8"?>
<sst xmlns="http://schemas.openxmlformats.org/spreadsheetml/2006/main" count="4126" uniqueCount="895">
  <si>
    <t>разработка предложений по повышению качества производимых товаров;
оказание консультационной и практической помощи по вопросам технических экспертиз производимых товаровов</t>
  </si>
  <si>
    <t>изготовление и распространение полиграфической продукции о качестве и безопасности товаров, направленной на повышение иноформированноти населения г. Пятигорска</t>
  </si>
  <si>
    <t>Мероприятия по выполнению рекомендаций энергопаспортов</t>
  </si>
  <si>
    <t>х</t>
  </si>
  <si>
    <t>Мероприятия по подготовке к осенне-зимнему периоду</t>
  </si>
  <si>
    <t xml:space="preserve"> кВт.час/ чел. </t>
  </si>
  <si>
    <t>куб. м/чел.</t>
  </si>
  <si>
    <t>Удельный расход воды на снабжение  бюджетных учреждений, расчеты за которую осуществляются с использованием приборов  
учета (в расчете на 1 человека)</t>
  </si>
  <si>
    <t xml:space="preserve">Удельный расход тепловой энергии бюджетными учреждениями, расчеты за которую осуществляются с использованием приборов учета </t>
  </si>
  <si>
    <t>Гкал/кв. м</t>
  </si>
  <si>
    <t>ПРИЛОЖЕНИЕ 1</t>
  </si>
  <si>
    <t>Сведения</t>
  </si>
  <si>
    <t>о целевых индикаторах и показателях муниципальной программы города-курорта Пятигорска, подпрограмм программы и их значениях</t>
  </si>
  <si>
    <t>№ п/п</t>
  </si>
  <si>
    <t>Наименование целевого индикатора и показателя программы, подпрограммы программы</t>
  </si>
  <si>
    <t>Единица       измерения</t>
  </si>
  <si>
    <t xml:space="preserve">Значение целевого индикатора и показателя программы по годам реализации </t>
  </si>
  <si>
    <t>Источник информации (методика расчета)*</t>
  </si>
  <si>
    <t>№</t>
  </si>
  <si>
    <t>Наименование программы, подпрограммы, основного мероприятия подпрограммы программы</t>
  </si>
  <si>
    <t>Целевая статья расходов</t>
  </si>
  <si>
    <t>Ответственный исполнитель, соисполнитель программы, подпрограммы программы</t>
  </si>
  <si>
    <t>Расходы по годам (тыс. руб.)</t>
  </si>
  <si>
    <t>в том числе:</t>
  </si>
  <si>
    <t>Программа</t>
  </si>
  <si>
    <t>Подпрограмма</t>
  </si>
  <si>
    <t>Направление расходов</t>
  </si>
  <si>
    <t>2014 г.</t>
  </si>
  <si>
    <t>2015 г.</t>
  </si>
  <si>
    <t>2016 г.</t>
  </si>
  <si>
    <t>РЕСУРСНОЕ ОБЕСПЕЧЕНИЕ</t>
  </si>
  <si>
    <t>ПРИЛОЖЕНИЕ 5</t>
  </si>
  <si>
    <t>ПРИЛОЖЕНИЕ 6</t>
  </si>
  <si>
    <t>Прогнозная (справочная) оценка расходов по годам (тыс. руб.)</t>
  </si>
  <si>
    <t>ПЕРЕЧЕНЬ</t>
  </si>
  <si>
    <t>основных мероприятий подпрограмм муниципальной программы города-курорта Пятигорска</t>
  </si>
  <si>
    <t>Срок</t>
  </si>
  <si>
    <t>ДЕТАЛЬНЫЙ ПЛАН - ГРАФИК</t>
  </si>
  <si>
    <t>реализации муниципальной программы города-курорта Пятигорска на очередной финансовый год и плановый период</t>
  </si>
  <si>
    <t>№  п/п</t>
  </si>
  <si>
    <t>Наименование основного мероприятия подпрограммы программы, контрольного события мероприятия подпрограммы</t>
  </si>
  <si>
    <t>Срок начала реализации</t>
  </si>
  <si>
    <t>Срок окончания реализации (дата контрольного события мероприятия подпрограммы)</t>
  </si>
  <si>
    <t>Ожидаемый результат реализации мероприятия</t>
  </si>
  <si>
    <t>График реализации (месяц/квартал)</t>
  </si>
  <si>
    <t>2014, квартал (I-IV)</t>
  </si>
  <si>
    <t>2015, квартал (I-IV)</t>
  </si>
  <si>
    <t>2016, квартал (I-IV)</t>
  </si>
  <si>
    <t>Ответственный исполнитель (должность/Ф.И.О.)</t>
  </si>
  <si>
    <t>Программа всего</t>
  </si>
  <si>
    <t>Подпрограмма «Защита прав потребителей в городе-курорте Пятигорске на 2014  год»</t>
  </si>
  <si>
    <t>2.1.</t>
  </si>
  <si>
    <t>2.2.</t>
  </si>
  <si>
    <t>2.3.</t>
  </si>
  <si>
    <t>2.4.</t>
  </si>
  <si>
    <t>2.5.</t>
  </si>
  <si>
    <t>ед.</t>
  </si>
  <si>
    <t>чел.</t>
  </si>
  <si>
    <t>млрд. руб.</t>
  </si>
  <si>
    <t>млн. руб.</t>
  </si>
  <si>
    <t>Среднегодовая численность работников малых и средних предприятий</t>
  </si>
  <si>
    <t>Численность индивидуальных предпринимателей</t>
  </si>
  <si>
    <t>Количество  туристических  маршрутов   в   городе Пятигорске</t>
  </si>
  <si>
    <t>Объем  платных  услуг  в  сфере   туризма   и   в санаторно-оздоровительной сфере города Пятигорска</t>
  </si>
  <si>
    <t>в санаторно-курортном комплексе</t>
  </si>
  <si>
    <t>в гостиничном комплексе</t>
  </si>
  <si>
    <t>3.1.</t>
  </si>
  <si>
    <t>3.2.</t>
  </si>
  <si>
    <t>Количество отдыхающих</t>
  </si>
  <si>
    <t>тыс. чел.</t>
  </si>
  <si>
    <t>туристических</t>
  </si>
  <si>
    <t>гостиничных</t>
  </si>
  <si>
    <t>санаторно-оздоровительных</t>
  </si>
  <si>
    <t>5.1.</t>
  </si>
  <si>
    <t>5.2.</t>
  </si>
  <si>
    <t>5.3.</t>
  </si>
  <si>
    <t>в процентах</t>
  </si>
  <si>
    <t>4.1.</t>
  </si>
  <si>
    <t>4.2.</t>
  </si>
  <si>
    <t>4.3.</t>
  </si>
  <si>
    <t>6.1.</t>
  </si>
  <si>
    <t>Количество работающих в туристско-рекреационной сфере города Пятигорска</t>
  </si>
  <si>
    <t>Анализ экономического состояния малого бизнеса в городе и разработка нормативно-правовых актов муниципального образования города Пятигорска, регулирующих предпринимательскую деятельность, а также предложений по совершенствованию государственной поддержки предпринимательства.</t>
  </si>
  <si>
    <t xml:space="preserve">Организация совместной деятельности координационного совета и администрации города Пятигорска по развитию предпринимательской деятельности.       </t>
  </si>
  <si>
    <t>Совершенствование деятельности органов местного самоуправления города Пятигорска по поддержке и развитию малого и среднего предпринимательства</t>
  </si>
  <si>
    <t>2.1.1.</t>
  </si>
  <si>
    <t>2.1.2.</t>
  </si>
  <si>
    <t>Имущественная поддержка субъектов малого и среднего предпринимательства</t>
  </si>
  <si>
    <t>Утверждение органами местного самоуправления города-курорта Пятигорска перечня муниципального имущества, свободного от прав третьих лиц (за ключением имущественных прав субъектов малого и среднего предпринимательства)</t>
  </si>
  <si>
    <t>Развитие системы информационной поддержки субъектов малого и среднего предпринимательства</t>
  </si>
  <si>
    <t>2.2.1.</t>
  </si>
  <si>
    <t xml:space="preserve">Подготовка и размещение информации, касающейся развития малого и среднего предпринимательства, на сайте города.   </t>
  </si>
  <si>
    <t>Информирование субъектов малого и среднего предпринимательства о возможности участия в семинарах,конференциях и иных мероприятиях, проводимых в регионе и за его пределами (посредством СМИ, факсов, электронной почты и др.)</t>
  </si>
  <si>
    <t>Организация и проведение семинаров, рабочих встреч, научно-практической конференции, круглых столов" по вопросам развития малого и среднего предпринимательства (один раз в квартал)</t>
  </si>
  <si>
    <t>2.3.1.</t>
  </si>
  <si>
    <t>2.3.2.</t>
  </si>
  <si>
    <t>2.3.3.</t>
  </si>
  <si>
    <t>Оказание консультационной поддержки субъектам малого и среднего предпринимательства</t>
  </si>
  <si>
    <t>Оказание консультационной помощи субъектам малого и среднего предпринимательства по вопросам регулирования предпринимательской деятельности и видам государственной поддержки</t>
  </si>
  <si>
    <t>2.4.1.</t>
  </si>
  <si>
    <t>2.5.1.</t>
  </si>
  <si>
    <t>Поддержка субъектов малого и среднего предпринимательства в области ремесленной деятельности</t>
  </si>
  <si>
    <t>2.6.</t>
  </si>
  <si>
    <t>2.6.1.</t>
  </si>
  <si>
    <t>Организация и проведение выставки-конкурса сувенирной и иной продукции с символикой города</t>
  </si>
  <si>
    <t>Формирование положительного имиджа малого и среднего предпринимательства</t>
  </si>
  <si>
    <t>Организация и проведение выставок продукции и услуг, произведенных субъектами малого и среднего предпринимательства ("Пятигорск сегодня и завтра")</t>
  </si>
  <si>
    <t>Ответственный исполнитель подпрограммы - Администрация города Пятигорска</t>
  </si>
  <si>
    <t>Ответственный исполнитель подпрограммы - Администрация города Пятигорска
Соисполнители подпрограммы - Управление имущественных отношений администрации города Пятигорска</t>
  </si>
  <si>
    <t xml:space="preserve">Рекламно-информационная деятельность                                                          </t>
  </si>
  <si>
    <t>Разработка туристического паспорта города Пятигорска</t>
  </si>
  <si>
    <t>Издание путеводителя "Город-курорт Пятигорск", с описанием туристической инфраструктуры</t>
  </si>
  <si>
    <t>Информационное сопровождение организации и проведения событийных мероприятий</t>
  </si>
  <si>
    <t>Формирование перечня мероприятий "Календарь событий города Пятигорска"(ежегодно)</t>
  </si>
  <si>
    <t>Создание обновляемого курортно-туристского раздела на сайте города Пятигорска в Интернете</t>
  </si>
  <si>
    <t>Содействие организации инфотуров для журналистов СМИ из регионов РФ и Федерального центра</t>
  </si>
  <si>
    <t>Разработка и продвижение курортно-туристического продукта города Пятигорска</t>
  </si>
  <si>
    <t>Формирование реестра туристических маршрутов и объектов показа</t>
  </si>
  <si>
    <t>Разработка и организация специализированного историко-оздоровительного маршрута для людей с ограниченными физическими возможностями</t>
  </si>
  <si>
    <t>Привлечение национально-культурных автономий города к мероприятиям познавательного туризма:проведению фестивалей, концертов, выставок народного творчества</t>
  </si>
  <si>
    <t>Разработка и организация новых туристско-экскурсионных маршрутов</t>
  </si>
  <si>
    <t>Ежегодное проведение праздников:</t>
  </si>
  <si>
    <t>Открытие курортного сезона" в мае - июне</t>
  </si>
  <si>
    <t>Фестиваль экстремальных видов туризма</t>
  </si>
  <si>
    <t>Проведение конференции по вопросам развития туризма</t>
  </si>
  <si>
    <t>Презентация инвестиционных проектов в сфере туризма, курорта и туристических ресурсов города Пятигорска на выставках и инвестиционных форумах(изготовление макетов, участие, аренда оборудования)</t>
  </si>
  <si>
    <t>Организация и участие в выставках и конгрессных мероприятиях, проводимых по вопросам развития туризма на территории Российской Федерации</t>
  </si>
  <si>
    <t>Призовой фонд конкурсов "Лучший туристический продукт", "Лучшая выставочная экспозиция"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</si>
  <si>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</si>
  <si>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</si>
  <si>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</si>
  <si>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</si>
  <si>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</si>
  <si>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</si>
  <si>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</si>
  <si>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</si>
  <si>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</si>
  <si>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Развитие инфраструктуры и материальной базы</t>
  </si>
  <si>
    <t>3.3.</t>
  </si>
  <si>
    <t>Работа с Проектно-сметной документацией (корректировка, экспертиза) по проекту "Реконструкция благоустройство парка "Цветник"</t>
  </si>
  <si>
    <t>Реконструкция и благоустройство парка "Цветник"(софинансирование)</t>
  </si>
  <si>
    <t>Инвестиционные проекты</t>
  </si>
  <si>
    <t>3.4.</t>
  </si>
  <si>
    <t>Строительство санаторно-туристского комплекса"Пятигорск-Плаза"</t>
  </si>
  <si>
    <t>3.3.1.</t>
  </si>
  <si>
    <t>3.3.2.</t>
  </si>
  <si>
    <t>3.4.2.</t>
  </si>
  <si>
    <t>3.4.3.</t>
  </si>
  <si>
    <t>3.1.1.</t>
  </si>
  <si>
    <t>3.1.2.</t>
  </si>
  <si>
    <t>3.1.3.</t>
  </si>
  <si>
    <t>3.1.4.</t>
  </si>
  <si>
    <t>3.1.5.</t>
  </si>
  <si>
    <t>3.1.6.</t>
  </si>
  <si>
    <t>Ответственный исполнитель подпрограммы - Администрация города Пятигорска.
Соисполнители подпрограммы - МУ "Управление культуры администрации города Пятигорска"</t>
  </si>
  <si>
    <t>в том числе следующие основные мероприятия подпрограммы:</t>
  </si>
  <si>
    <t>Ответственный исполнитель подпрограммы - Администрация города Пятигорска.</t>
  </si>
  <si>
    <t>Нормативно-правовое и организационное обеспечение</t>
  </si>
  <si>
    <t>Просвещение и информирование потребителей в сфере потребительского рынка</t>
  </si>
  <si>
    <t>4.1.1.</t>
  </si>
  <si>
    <t>Организация работы Межведомственной комиссии по защите прав потребителей в г. Пятигорске</t>
  </si>
  <si>
    <t>Подготовка предложений и действующие и разрабатываемые нормативно-правовые акты Российской Федерации по вопросам защиты прав потребителей</t>
  </si>
  <si>
    <t>4.1.2.</t>
  </si>
  <si>
    <t>Создание и функционирование доступного банка данных судебных решений по потребительским спорам и правонарушениям, касающимся вопросов защиты прав потребителей</t>
  </si>
  <si>
    <t>4.1.3.</t>
  </si>
  <si>
    <t>Организация Клуба добросовестного бизнеса в г. Пятигорске</t>
  </si>
  <si>
    <t>4.1.4.</t>
  </si>
  <si>
    <t>Создание страницы на официальном сайте города-курорта Пятигорска по вопросам защиты прав потребителей</t>
  </si>
  <si>
    <t>Разработка и издание для потребителей информационно-справочных материалов (памяток) по вопросам защиты прав потребителей в различных сферах потребительского рынка</t>
  </si>
  <si>
    <t>4.2.1.</t>
  </si>
  <si>
    <t>4.2.2.</t>
  </si>
  <si>
    <t>Организация и проведение конференцией, совещаний, "круглых столов" по вопросам обеспечения защиты прав потребителей</t>
  </si>
  <si>
    <t>4.2.3.</t>
  </si>
  <si>
    <t>Освещение в средствах массовой информации вопросов защиты прав потребителей</t>
  </si>
  <si>
    <t>4.2.4.</t>
  </si>
  <si>
    <t>Создание и распространение социальной рекламы по вопросам защиты прав потребителей</t>
  </si>
  <si>
    <t>Проведение социологических опросов,касающихся защиты прав потребителей в сфере потребительского рынка, размещение информационных материалов по их результатам в средствах массовой информации</t>
  </si>
  <si>
    <t>4.2.5.</t>
  </si>
  <si>
    <t>4.2.6.</t>
  </si>
  <si>
    <t>Профилактика и пресечение правонарушений в сфере защиты прав потребителей</t>
  </si>
  <si>
    <t>Разработка и издание для юридических лиц и индивидуальных предпринимателей, работающих на потребительском рынке города Пятигорска, информационных материалов по соблюдению защиты прав потребителей в различных сферах деятельности</t>
  </si>
  <si>
    <t>4.3.1.</t>
  </si>
  <si>
    <t>4.3.2.</t>
  </si>
  <si>
    <t xml:space="preserve">Проведение независимых экспертиз и подготовка по их результатам информационных материалов: - для потребителей, контролирующих и правоохранительных органов о конкретных признаках некачественных товаров (работ, услуг) с размещением в средствах массовой информации; - для обращения в суды в защиту прав неопределенного круга  потребителей  </t>
  </si>
  <si>
    <t>Организация проведения сравнительных исследований видов продукции на соответствие потребительских свойств товаров (работ, услуг), заявленных продавцами (изготовителями, исполнителями)</t>
  </si>
  <si>
    <t>4.3.3.</t>
  </si>
  <si>
    <t>Реализация мер по предотвращению ввоза на территорию г. Пятигорска продукции животноводства, опасной для жизни и здоровья</t>
  </si>
  <si>
    <t>4.3.4.</t>
  </si>
  <si>
    <t>Проведение комплекса мероприятий по предотвращению производства и реализации на территории города Пятигорска некачественных и опасных товаров (работ, услуг)</t>
  </si>
  <si>
    <t>4.3.5.</t>
  </si>
  <si>
    <t>Содействие развитию системы добровольной сертификации в целях повышения качества и конкурентоспособности товаров (работ, услуг)предприятий г.Пятигорска</t>
  </si>
  <si>
    <t>4.3.6.</t>
  </si>
  <si>
    <t>4.4.</t>
  </si>
  <si>
    <t>Кадровое обеспечение защиты прав потребителей</t>
  </si>
  <si>
    <t>Организация и проведение семинаров для руководителей и специалистов хозяйствующих субъектов,осуществляющих деятельность в различных сферах потребительского рынка</t>
  </si>
  <si>
    <t>Организация просветительных мероприятий (открытых уроков, семинаров,круглых столов) среди учащихся и студентов учебных заведений об основах потребительских</t>
  </si>
  <si>
    <t>4.4.1.</t>
  </si>
  <si>
    <t>4.4.2.</t>
  </si>
  <si>
    <t>Соисполнители подпрограммы - Пятигорская торгово-промышленная палата</t>
  </si>
  <si>
    <t>Проведение энергетического аудита и мероприятий по паспортизации зданий, строений,сооружений</t>
  </si>
  <si>
    <t>Организационные мероприятия по энергосбережению и повышению энергетической эффективности</t>
  </si>
  <si>
    <t>5.1.1.</t>
  </si>
  <si>
    <t>Осуществление оценки аварийности и потерь в тепловых, электрических и водопроводных сетях</t>
  </si>
  <si>
    <t>5.1.2.</t>
  </si>
  <si>
    <t>Разработка и внедрение формы мониторинга потребления теплоэнергетических ресурсов</t>
  </si>
  <si>
    <t>Выявление бесхозяйных сетей,постановка на хозяйственный учет и организация порядка управления(эксплуатации)</t>
  </si>
  <si>
    <t>5.1.3.</t>
  </si>
  <si>
    <t>5.1.4.</t>
  </si>
  <si>
    <t>Обеспечение заключения энергосервисных договоров, направленных на энергосбережение,повышение энергетической эффективности</t>
  </si>
  <si>
    <t>5.1.5.</t>
  </si>
  <si>
    <t>Технические и технологические мероприятия</t>
  </si>
  <si>
    <t>Установка приборов учета для мест общего пользования в многоквартирных домах (35 шт.)</t>
  </si>
  <si>
    <t>Монтаж новых и замена старых индукционных счетчиков на электронные на границах электрических сетей (27 шт.)</t>
  </si>
  <si>
    <t>Замена кабельных линий 6 - 10 кВ на новые с кабелем из сшитого полиэтилена (1,85 км)</t>
  </si>
  <si>
    <t>Модернизация и реконструкция систем уличного освещения с установкой энергоэффективных газоразрядных и светодиодных источников света (светильников) и систем управления освещением</t>
  </si>
  <si>
    <t>5.2.1.</t>
  </si>
  <si>
    <t>5.2.2.</t>
  </si>
  <si>
    <t>5.2.3.</t>
  </si>
  <si>
    <t>5.2.4.</t>
  </si>
  <si>
    <t>Внедрение автоматизированной системы диспетчерского контроля и управления уличным освещением (АСДКУ УО)</t>
  </si>
  <si>
    <t>5.2.5.</t>
  </si>
  <si>
    <t>Монтаж новых и замена силовых трансформаторов с истекшим сроком эксплуатации на энергосберегающие серии ТМГ-12 (14 шт.)</t>
  </si>
  <si>
    <t>Строительство подстанции 35/6 кВ "Скачки - III"</t>
  </si>
  <si>
    <t>Реконструкция системы отопления и горячего водоснабжения комплекса административных зданий базы "Дунаевского"</t>
  </si>
  <si>
    <t>Модернизация системы освещения помещений зданий бюджетных организаций с заменой ламп накаливания на энергосберегающие</t>
  </si>
  <si>
    <t>Замена ламп накаливания на энергосберегающие лампы в МКД</t>
  </si>
  <si>
    <t>Замена изношенных участков сетей водоснабжения</t>
  </si>
  <si>
    <t>Ремонт насосного оборудования и водопроводно-канализационных сооружений</t>
  </si>
  <si>
    <t>Замена изношенных сетей теплоснабжения и водоснабжения</t>
  </si>
  <si>
    <t>Мероприятия по переходу на отпуск коммунальных ресурсов потребителям в соответствии с показаниями коллективных(общедомовых)приборов учета</t>
  </si>
  <si>
    <t>Установка приборов учета в бюджетных учреждениях</t>
  </si>
  <si>
    <t>Внедрение частотно-регулируемых приводов на системах теплоснабжения котельных(установка преобразователей частоты на дымососах и вентиляторах котлов) ул.Московская, 65, ул.295 Стрелковой дивизии, ул.Пестова, 36, ул. К.Хетагурова, 9, Адмиральского, 4 в количестве 19 шт.</t>
  </si>
  <si>
    <t>Замена котельного и насосного оборудования в котельных (по просп. Советской Армии, 134; ул.Советская, 164; ул.Батарейная, 42; ул.50 лет ВЛКСМ, 48;ул. Дзержинского,12; ул. Власова,37; ул. Егоршина,5)</t>
  </si>
  <si>
    <t>Установка преобразователей частоты тока серии АП4</t>
  </si>
  <si>
    <t>Установка устройства пуска асинхронного двигателя серии УПП</t>
  </si>
  <si>
    <t>Замена диаэратора на пластинчатый пароводяной теплообменник</t>
  </si>
  <si>
    <t>Замена ламп накаливания на МГГ и НПВД</t>
  </si>
  <si>
    <t>Установка новых и замена старых окон (в том числе в рамках модернизации)</t>
  </si>
  <si>
    <t>Установка газового оборудования, котлов, аппаратуры автоматического управления системой теплоснабжения, водоснабжения</t>
  </si>
  <si>
    <t>Ремонт крыши с утеплением</t>
  </si>
  <si>
    <t>Установка энергосберегающего оборудования для нагрева воды</t>
  </si>
  <si>
    <t>Текущие мероприятия по энергосбережению, в том числе:подготовка к осенне-зимнему периоду;аварийно-восстановительные работы, техническое обслуживание приборов учета и т.д.</t>
  </si>
  <si>
    <t>Реализация рекомендаций и мероприятий энергопаспорта по результатам энергетического обследования</t>
  </si>
  <si>
    <t>Мероприятия по созданию информационной системы в области энергосбережения и повышения энергетической эффективности</t>
  </si>
  <si>
    <t>5.2.6.</t>
  </si>
  <si>
    <t>5.2.7.</t>
  </si>
  <si>
    <t>5.2.8.</t>
  </si>
  <si>
    <t>5.2.9.</t>
  </si>
  <si>
    <t>5.2.10.</t>
  </si>
  <si>
    <t>5.2.11.</t>
  </si>
  <si>
    <t>5.2.12.</t>
  </si>
  <si>
    <t>5.2.13.</t>
  </si>
  <si>
    <t>5.2.14.</t>
  </si>
  <si>
    <t>5.2.15.</t>
  </si>
  <si>
    <t>5.2.16.</t>
  </si>
  <si>
    <t>5.2.17.</t>
  </si>
  <si>
    <t>5.2.18.</t>
  </si>
  <si>
    <t>5.2.19.</t>
  </si>
  <si>
    <t>5.2.20.</t>
  </si>
  <si>
    <t>5.2.21.</t>
  </si>
  <si>
    <t>5.2.22.</t>
  </si>
  <si>
    <t>5.2.23.</t>
  </si>
  <si>
    <t>5.2.24.</t>
  </si>
  <si>
    <t>5.2.25.</t>
  </si>
  <si>
    <t>5.2.26.</t>
  </si>
  <si>
    <t>5.2.27.</t>
  </si>
  <si>
    <t>5.3.1.</t>
  </si>
  <si>
    <t>5.3.2.</t>
  </si>
  <si>
    <t>5.3.3.</t>
  </si>
  <si>
    <r>
      <t xml:space="preserve">Ответственный исполнитель подпрограммы - Администрация города Пятигорска.
Соисполнители подпрограммы - </t>
    </r>
    <r>
      <rPr>
        <sz val="12"/>
        <rFont val="Times New Roman"/>
        <family val="1"/>
      </rPr>
      <t>Комитет физической культуры и спорта</t>
    </r>
  </si>
  <si>
    <t>Ответственный исполнитель подпрограммы - Администрация города Пятигорска.
МУ«Управление капитального строительства администрации г.Пятигорска»</t>
  </si>
  <si>
    <t>средства бюджета города-курорта Пятигорска (далее –бюджет города)</t>
  </si>
  <si>
    <t>в т.ч. предусмотренные:</t>
  </si>
  <si>
    <t>внебюджетные источники финансирования</t>
  </si>
  <si>
    <t>бюджет города</t>
  </si>
  <si>
    <t xml:space="preserve">Всего     </t>
  </si>
  <si>
    <t>средства бюджета города</t>
  </si>
  <si>
    <t>Источники ресурсного обеспечения по ответственному исполнителю, соисполнителю программы, подпро-граммы программы, основному мероприятию подпрограммы программы</t>
  </si>
  <si>
    <t>Соисполнители подпрограммы - МУ "Управление городского хозяйства", МУ "Управление имущественных отношений", предприятия коммунального комплекса</t>
  </si>
  <si>
    <t>ответственному исполнителю - Администрации города Пятигорска</t>
  </si>
  <si>
    <t>Выручка малых и средних предприятий</t>
  </si>
  <si>
    <t>Ответственный исполнитель подпрограммы - Администрация города Пятигорска.
Соисполнители подпрограммы - Управление имущественных отношений администрации города Пятигорска</t>
  </si>
  <si>
    <t xml:space="preserve">Ответственный исполнитель подпрограммы - Администрация города Пятигорска.
</t>
  </si>
  <si>
    <t xml:space="preserve">Ответственный исполнитель подпрограммы - Администрация города Пятигорска.           </t>
  </si>
  <si>
    <t>Ответственный исполнитель подпрограммы - Администрация города Пятигорска.
Соисполнители подпрограммы - МУ "Управление культуры администрации города Пятигорска"; Комитет физической культуры и спорта.</t>
  </si>
  <si>
    <t>Соисполнители подпрограммы - МУ "Управление культуры администрации города Пятигорска"</t>
  </si>
  <si>
    <t>Ответственный исполнитель подпрограммы - Администрация города Пятигорска.
Соисполнители подпрограммы - МУ "Управление образования администрации города Пятигорска".</t>
  </si>
  <si>
    <t>Соисполнители подпрограммы - МУ "Управление образования администрации города Пятигорска"</t>
  </si>
  <si>
    <t>Ответственный исполнитель подпрограммы - Администрация города Пятигорска.
Соисполнители подпрограммы - МУ "Управление городского хозяйства";  МУ "Управление имущественных отношений"</t>
  </si>
  <si>
    <t>Ответственный исполнитель подпрограммы - Администрация города Пятигорска.
Соисполнители подпрограммы - МУ "Управление городского хозяйства"</t>
  </si>
  <si>
    <t>II. Подпрограмма «Развитие малого и среднего предпринимательства в городе-курорте Пятигорске на 2014 – 2019 годы»</t>
  </si>
  <si>
    <t>III. Подпрограмма «Развитие курорта и туризма в городе-курорте Пятигорске на 2014 – 2019 годы»</t>
  </si>
  <si>
    <t>Подпрограмма «Развитие малого и среднего предпринимательства в городе-курорте Пятигорске на 2014 – 2019 годы»</t>
  </si>
  <si>
    <t>Подпрограмма «Развитие курорта и туризма в городе-курорте Пятигорске на 2014 – 2019 годы»</t>
  </si>
  <si>
    <t>2017 г.</t>
  </si>
  <si>
    <t>2018 г.</t>
  </si>
  <si>
    <t>2019 г.</t>
  </si>
  <si>
    <t>Подпрограмма «Развитие малого и среднего предпринимательства в городе-курорте Пятигорске на 2014 – 2019 годы», всего</t>
  </si>
  <si>
    <t>Подпрограмма «Развитие курорта и туризма в городе-курорте Пятигорске на 2014 – 2019 годы», всего</t>
  </si>
  <si>
    <t>2017, квартал (I-IV)</t>
  </si>
  <si>
    <t>2018, квартал (I-IV)</t>
  </si>
  <si>
    <t>2019, квартал (I-IV)</t>
  </si>
  <si>
    <t xml:space="preserve">реализации муниципальной программы «Модернизация экономики, развитие малого и среднего бизнеса, курорта и туризма, энергетики, промышленности и улучшение инвестиционного климата в городе-курорте Пятигорске на 2014-2019 годы» за счет средств бюджета города-курорта Пятигорска </t>
  </si>
  <si>
    <t>к муниципальной программе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 в городе-курорте Пятигорске на 2014-2019 годы»</t>
  </si>
  <si>
    <t>Подпрограмма «Энергосбережение и повышение энергетической эффективности города-курорта Пятигорска на 2014 – 2019 годы»</t>
  </si>
  <si>
    <t>V. Подпрограмма «Энергосбережение и повышение энергетической эффективности города-курорта Пятигорска на 2014 – 2019 годы»</t>
  </si>
  <si>
    <t>Подпрограмма «Энергосбережение и повышение энергетической эффективности города-курорта Пятигорска на 2014 – 2019 годы», всего</t>
  </si>
  <si>
    <t xml:space="preserve">Ответственный исполнитель Программы - Администрация города Пятигорска.
Соисполнители Программы - МУ «Управление архитектуры, строительства и жилищно-коммунального хозяйства администрации г. Пятигорска»»; МУ «Управление образования администрации г. Пятигорска»; МУ «Управление культуры администрации г. Пятигорска»; МУ «Комитет по физической культуре и спорту администрации г. Пятигорска»; МУ «Управление социальной поддержки населения администрации г. Пятигорска»; МУ «Управление общественной безопасности администрации г. Пятигорска».
</t>
  </si>
  <si>
    <r>
      <t xml:space="preserve">Ответственный исполнитель подпрограммы - Администрация города Пятигорска.
Соисполнители подпрограммы - МУ "Управление культуры администрации города Пятигорска", МУ «Управление архитектуры, строительства и жилищно-коммунального хозяйства администрации г. Пятигорска», </t>
    </r>
    <r>
      <rPr>
        <sz val="12"/>
        <rFont val="Times New Roman"/>
        <family val="1"/>
      </rPr>
      <t>Комитет физической культуры и спорта.</t>
    </r>
    <r>
      <rPr>
        <sz val="12"/>
        <color indexed="8"/>
        <rFont val="Times New Roman"/>
        <family val="1"/>
      </rPr>
      <t xml:space="preserve">
</t>
    </r>
  </si>
  <si>
    <t>Соисполнители подпрограммы - МУ «Управление архитектуры, строительства и жилищно-коммунального хозяйства администрации г. Пятигорска»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</si>
  <si>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г. Пятигорска»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</si>
  <si>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г. Пятигорска».</t>
  </si>
  <si>
    <r>
      <t xml:space="preserve">Ответственный исполнитель подпрограммы - Администрация города Пятигорска.
Соисполнители подпрограммы - </t>
    </r>
    <r>
      <rPr>
        <sz val="12"/>
        <rFont val="Times New Roman"/>
        <family val="1"/>
      </rPr>
      <t>МУ «Управление архитектуры, строительства и жилищно-коммунального хозяйства администрации г. Пятигорска»;</t>
    </r>
    <r>
      <rPr>
        <sz val="12"/>
        <color indexed="8"/>
        <rFont val="Times New Roman"/>
        <family val="1"/>
      </rPr>
      <t xml:space="preserve"> МУ "Управление имущественных отношений"</t>
    </r>
  </si>
  <si>
    <t>Соисполнители подпрограммы - МУ «Управление архитектуры, строительства и жилищно-коммунального хозяйства администрации г. Пятигорска»;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</si>
  <si>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г. Пятигорска»;</t>
  </si>
  <si>
    <t>соисполнителю - МУ «Управление архитектуры, строительства и жилищно-коммунального хозяйства администрации г. Пятигорска»</t>
  </si>
  <si>
    <t>ответственному исполнителю - МУ «Управление архитектуры, строительства и жилищно-коммунального хозяйства администрации г. Пятигорска»</t>
  </si>
  <si>
    <t>Ответственный исполнитель Программы - Администрация города Пятигорска.</t>
  </si>
  <si>
    <t>Подпрограмма «Обеспечение реализации программы и общепрограммные мероприятия на 2014-2019 годы»</t>
  </si>
  <si>
    <t>Подпрограмма «Обеспечение реализации программы и общепрограммные мероприятия на 2014-2019 годы», всего</t>
  </si>
  <si>
    <t>Обеспечение деятельности по реализации Программы</t>
  </si>
  <si>
    <t>Обеспечение выполненя целей, решения задач и достижения значений целевых индикаторов Программы в целом, а также в разере подпрограмм Программы.</t>
  </si>
  <si>
    <t>Ответственный исполнитель подпрограммы программы, основного мероприятия подпрограммы Программы</t>
  </si>
  <si>
    <t>Наименование подпрограммы программы, основного мероприятия подпрограммы Программы</t>
  </si>
  <si>
    <t>Ожидаемый непосредственный результат основного мероприятия подпрограммы Программы (краткое описание)</t>
  </si>
  <si>
    <t>Связь с целевыми индикаторами и показателями программы (подпрограммы Программы)</t>
  </si>
  <si>
    <t>реализации</t>
  </si>
  <si>
    <t>начала</t>
  </si>
  <si>
    <t xml:space="preserve">окончания </t>
  </si>
  <si>
    <t>Фестиваль (соревнования) экстремальных видов туризма</t>
  </si>
  <si>
    <t>Количество малых и средних предприятий</t>
  </si>
  <si>
    <t>3.2.5.1.</t>
  </si>
  <si>
    <t>3.2.5.2.</t>
  </si>
  <si>
    <t>Строительство туристско-рекреационного комплекса "Новопятигорское озеро"</t>
  </si>
  <si>
    <t>разработка прогноза социально-экономического развития по "малому и среднему предпринимательству" в соотвествии с постановлением Правительства Ставропольского края "О порядке разработки прогноза социально-экономического развития Ставропольского края", постановлением администрации г. Пятигорска "О порядке разработки прогноза социально-экономического развития города Пятигорска"</t>
  </si>
  <si>
    <t>доведение инфомарции до субъектов малого и среднего предпринимательства (не менее 10) посредством факсимильной связи и и в информационно-телекоммуникационной сети "Интернет"</t>
  </si>
  <si>
    <t>оказание консультационной помощи предпринимателям г. Пятигорска (по мере обращения)</t>
  </si>
  <si>
    <t>обеспечение участия субъектов малого и среднего предпринимательства  в выставочно-ярмарочных, форумных, конгрессных мероприятиях в г. Пятигорске;
повышение качества и конкурентоспособности товаров(работ, услуг), производимых в г. пятигорске
повышение культуры и качества обслуживания населения в г. Пятигорске
популяризация ремесленной продукции организаций г. Пятигорска</t>
  </si>
  <si>
    <t>повышение культуры и качества обслуживания населения в г. Пятигорске;
популяризация достижений и передового опыта организаций г. Пятигорска в сфере торговли, общественого питания, бытового обслуживания населения г. Пятигорска</t>
  </si>
  <si>
    <t>доведение информации до санаторно-курортных учреждений и туристических предприятий (не менее 15) посредством факсимильной связи и в информационно-телекоммуникационной сети "Интернет"</t>
  </si>
  <si>
    <t>повышение качества оказываемых санаторно-курортных и туристических услуг;
создание условий для привлечения маломобильных групп населения;
популяризация туристических продуктов;
участие санаторно-курортных учреждений в открытии курортного сезона (не менее 2);
проведение выставочных и конгрессных мероприятий (не менее 2)</t>
  </si>
  <si>
    <t>создание новых мест размещения и новых рабочих мест за счет строительства новых туристского-рекреационных объектов</t>
  </si>
  <si>
    <t>рост объема платных услуг в сфере туризма и в санаторно-оздоровительной сфере г. Пятигорска</t>
  </si>
  <si>
    <t>ПРИЛОЖЕНИЕ 2</t>
  </si>
  <si>
    <t>№ 
п/п</t>
  </si>
  <si>
    <t>Наименование меры муниципального регуроивания и нормативного правового акта, устанавливающего эту меру</t>
  </si>
  <si>
    <t>Краткое обоснование необходимости применения меры муниципального регулирования для достижения цели программы</t>
  </si>
  <si>
    <t>ОЦЕНКА</t>
  </si>
  <si>
    <t>I. Подпрограмма «Развитие малого и среднего предпринимательства в городе-курорте Пятигорске на 2014 – 2019 годы»</t>
  </si>
  <si>
    <t>ПРИЛОЖЕНИЕ 3</t>
  </si>
  <si>
    <t>СВЕДЕНИЯ</t>
  </si>
  <si>
    <t>Вид нормативного правового акта</t>
  </si>
  <si>
    <t>Основные положения нормативного правого акта</t>
  </si>
  <si>
    <t>Ответственный исполнитель, соисполнитель программы, программы программы</t>
  </si>
  <si>
    <t>Ожидаемые сроки принятия нормативного правового акта</t>
  </si>
  <si>
    <t>Предоставление налоговых льгот по земельному налогу отдельным категориям налогоплательщиков; Решение Думы города Пятигорска Ставропольского края</t>
  </si>
  <si>
    <t>3.3.32.</t>
  </si>
  <si>
    <t>Теплоснабжение</t>
  </si>
  <si>
    <t>Установка узла погодного регулирования</t>
  </si>
  <si>
    <t>Замена старых оконных блоков на стеклопакеты</t>
  </si>
  <si>
    <t>Замена газового котла</t>
  </si>
  <si>
    <t>Замена дверей и дверных блоков</t>
  </si>
  <si>
    <t>Гермитизация здания</t>
  </si>
  <si>
    <t>Установка экранов отражателей за радиаторами отопления</t>
  </si>
  <si>
    <t>Приобретение теплового счетчика</t>
  </si>
  <si>
    <t>5.1.6.</t>
  </si>
  <si>
    <t>5.1.7.</t>
  </si>
  <si>
    <t>Электроснабжение</t>
  </si>
  <si>
    <t>Замена ламп накаливания на энергосберегающие светильники</t>
  </si>
  <si>
    <t>Установка приборов учета электрической энергии</t>
  </si>
  <si>
    <t>Внедрение высоэффективных источников света</t>
  </si>
  <si>
    <t>Водоснабжение</t>
  </si>
  <si>
    <t>Замена на всех смесителях старых аэраторов на современные водосберегающие насадки</t>
  </si>
  <si>
    <t>Замена трубопроводов и арматуры системы холодного водоснабжения</t>
  </si>
  <si>
    <t>5.1.8.</t>
  </si>
  <si>
    <t>5.1.9.</t>
  </si>
  <si>
    <t>5.1.10.</t>
  </si>
  <si>
    <t>5.1.11.</t>
  </si>
  <si>
    <t>5.1.12.</t>
  </si>
  <si>
    <t>Установка доводчиков входных дверей</t>
  </si>
  <si>
    <t xml:space="preserve">Замена трубопроводов и арматуры систем отопления </t>
  </si>
  <si>
    <t>Т/О приборов учета</t>
  </si>
  <si>
    <t>Опресовка систем отопления</t>
  </si>
  <si>
    <t>Замена дверей</t>
  </si>
  <si>
    <t>Промывка и опрессовка системы теплоснабжения</t>
  </si>
  <si>
    <t>Проверка газового синализатора</t>
  </si>
  <si>
    <t>Прочистка дымохода</t>
  </si>
  <si>
    <t>Техническое обслуживание газового оборудования</t>
  </si>
  <si>
    <t>Замена и ремонт счетчиков потребления энергоресурсов</t>
  </si>
  <si>
    <t>Прозвонка сетей электронабжения</t>
  </si>
  <si>
    <t>Измерение сопративления</t>
  </si>
  <si>
    <t>Прочие</t>
  </si>
  <si>
    <t>Удельный расход электрической энергии, используемой при передаче энергии в системах теплоснабжения</t>
  </si>
  <si>
    <t>Доля потерь тепловой энергии при передаче в общем объеме переданной тепловой энергии</t>
  </si>
  <si>
    <t>г.у.т./Гкал</t>
  </si>
  <si>
    <t>Администрация города Пятигорска.</t>
  </si>
  <si>
    <t>Мероприятия по выполнению рекомендаций энергопаспортов в муниципальном секторе</t>
  </si>
  <si>
    <t>Мероприятия по подготовке к осенне-зимнему периоду в муниципальном секторе</t>
  </si>
  <si>
    <t>Мероприятия в области энергосбережения и повышения энергоэффективности в жилищном фонде</t>
  </si>
  <si>
    <t>5.4.</t>
  </si>
  <si>
    <t>Мероприятия в области энергосбережения и повышения энергоэффективности в системах коммунальной инфраструктуры</t>
  </si>
  <si>
    <t xml:space="preserve">Установка линейных балансировочных вентилей и балансировка системы отопления  </t>
  </si>
  <si>
    <t xml:space="preserve">Ремонт изоляции трубопроводов системы отопления в подвальных помещениях с применением энергоэффективных материалов </t>
  </si>
  <si>
    <t xml:space="preserve">Ремонт изоляции теплообменников и трубопроводов системы горячего водоснабжения в подвальных помещениях с применением энергоэффективных материалов </t>
  </si>
  <si>
    <t xml:space="preserve">Установка коллективного общедомового прибора учета горячей воды </t>
  </si>
  <si>
    <t xml:space="preserve">Заделка, уплотнение и утепление дверных блоков на входе в подъезды и обеспечение автоматического закрытия дверей </t>
  </si>
  <si>
    <t xml:space="preserve">Заделка и уплотнение оконных блоков в подъездах </t>
  </si>
  <si>
    <t xml:space="preserve">Замена оконных блоков </t>
  </si>
  <si>
    <t xml:space="preserve">Заделка межпанельных и компенсационных швов </t>
  </si>
  <si>
    <t xml:space="preserve">Установка доводчиков входных дверей </t>
  </si>
  <si>
    <t xml:space="preserve">Замена кожухотрубного скоростного подогревателя на пластинчатый </t>
  </si>
  <si>
    <t xml:space="preserve">Установка коллективного (общедомового) прибора учета тепловой энергии </t>
  </si>
  <si>
    <t xml:space="preserve">Установка насосов для системы отопления </t>
  </si>
  <si>
    <t xml:space="preserve">Замена запорной арматуры </t>
  </si>
  <si>
    <t xml:space="preserve">Промывка трубопроводов и стояков системы отопления </t>
  </si>
  <si>
    <t xml:space="preserve">Утепление дверных блоков на входе в подъезду </t>
  </si>
  <si>
    <t xml:space="preserve">Замена трубопроводов и арматуры системы горячего водоснабжения </t>
  </si>
  <si>
    <t xml:space="preserve">Модернизация трубопроводов и арматуры системы холодного водоснабжения </t>
  </si>
  <si>
    <t xml:space="preserve">Замена трубопроводов и арматуры системы ГВС </t>
  </si>
  <si>
    <t xml:space="preserve">Замена ламп накаливания в местах общего пользования на энергоэффективные лампы </t>
  </si>
  <si>
    <t xml:space="preserve">Установка оборудования для автоматического освещения помещений  в местах общего пользования  </t>
  </si>
  <si>
    <t xml:space="preserve">Установка коллективного (общедомового) прибора учета электрической энергии </t>
  </si>
  <si>
    <t>Ревизия ВРУ</t>
  </si>
  <si>
    <t xml:space="preserve">Монтаж новых и замена старых индукционных счетчиков на электронные на границах балансовой принадлежности  </t>
  </si>
  <si>
    <t xml:space="preserve">Установка приборов учета для мест общего пользования в многоквартирных домах </t>
  </si>
  <si>
    <t xml:space="preserve">Замена кабельных линий 6-10 кВ на новые с кабелем из сшитого полиэтилена и увеличенным сечением </t>
  </si>
  <si>
    <t xml:space="preserve">Модернизация и реконструкция систем уличного освещения с установкой энергоэффективных газоразрядных и светодиодных источников света (светильников) и систем управления  </t>
  </si>
  <si>
    <t xml:space="preserve">Монтаж новых и замена силовых трансформаторов с истекшим сроком эксплуатации на энергосберегающие ТМГ-12 </t>
  </si>
  <si>
    <t>Перевод потребителя район Скачки г. Пятигорска с напряжением 6 кВ на 10 кВ (КЛ-6,5 км,ТП-8 шт)</t>
  </si>
  <si>
    <t xml:space="preserve">Замена ветхих тепловых сетей на теплосети в ППУ изоляции </t>
  </si>
  <si>
    <t>Режимная наладка котлов ДКВР-4/13</t>
  </si>
  <si>
    <t xml:space="preserve">Замена горелок на котлах ДКВР в котельной «Станкоремзавод» </t>
  </si>
  <si>
    <t>Замена сетевых насосов котельной «Станкоремзавод» на насосы с ПЧ</t>
  </si>
  <si>
    <t xml:space="preserve">Замена котлового и насосного оборудования в котельных Калинина, 10; Крайнего 90; Баксанская, 3б. </t>
  </si>
  <si>
    <t>Восстановление тепловой изоляции  
Д-80,100,150,200,300,325</t>
  </si>
  <si>
    <t xml:space="preserve">Режимная наладка котлов КВГМ 10 </t>
  </si>
  <si>
    <t xml:space="preserve">Перевод котла ДКВР-10/13 на водогрейный режим </t>
  </si>
  <si>
    <t>Замена участков ветхих тепловых сетей: 
Ду-65,80, Ду-100, Ду-150</t>
  </si>
  <si>
    <t xml:space="preserve">Реконструкция объектов согласно утвержденного плана-графика </t>
  </si>
  <si>
    <t>сокращение аварийных случаев;
увеличение срока эксплуатации конструкций, приборов, оборудования и экономия энергоресурсов</t>
  </si>
  <si>
    <t>сокращение потерь энергоресурсов при их передаче</t>
  </si>
  <si>
    <t>Стимулирование организаций и индивидуальных предпринимателей, осуществляющих льготное бытовое обслуживание отдельных категорий граждан в целях сохранения льготного обслуживания ветеранов войны, приравненных к ним категорий граждан, малоимущих граждан, с учетом социальной значимости</t>
  </si>
  <si>
    <t>Решение Думы города Пятигорска</t>
  </si>
  <si>
    <t>Постановление администрации города Пятигорска</t>
  </si>
  <si>
    <t>установление налоговой льготы по земельному налогу</t>
  </si>
  <si>
    <t>организация и проведение выставки, утверждение положения о проведении конкурса "Лучшая выставочная экспозиция"</t>
  </si>
  <si>
    <t>Удельный расход электрической энергии бюджетными учреждениями, расчеты за которую осуществляются с использованием приборов учета (в расчете на 1 человека)</t>
  </si>
  <si>
    <t>Организация и проведение выставок продукции и услуг, произведенных субъектами малого и среднего предпринимательства ("Пятигорск сегодня и завтра" и другие)</t>
  </si>
  <si>
    <t>Удельный расход тепловой энергии в многоквартирных домах (в расчете на 1 кв.м общей площади)</t>
  </si>
  <si>
    <t>кВтч/кв.м</t>
  </si>
  <si>
    <t>Удельный расход электрической энергии в многоквартирных домах (в расчете на 1 кв.м общей площади)</t>
  </si>
  <si>
    <t>введение в действие на территории города Пятигорска системы налогообложения в виде единого налого на вмененной доход для отдельных видов деятельности (коэффициент К2)</t>
  </si>
  <si>
    <t>5.5.</t>
  </si>
  <si>
    <t>5.6.</t>
  </si>
  <si>
    <t>5.7.</t>
  </si>
  <si>
    <t>5.8.</t>
  </si>
  <si>
    <t>Общее количество жалоб, поступивших на нарушение прав потребителей, в сравнении с предыдущим периодом</t>
  </si>
  <si>
    <t>Удельный вес нарушений прав потребителей, устраненных в досудебном порядке от общего количества обращений потребителей по вопросу защиты их нарушенных прав</t>
  </si>
  <si>
    <t>партий</t>
  </si>
  <si>
    <t>Подпрограмма «Защита прав потребителей в городе-курорте Пятигорске на 2014 - 2016 годы», всего</t>
  </si>
  <si>
    <t>Подпрограмма «Защита прав потребителей в городе-курорте Пятигорске на 2014 - 2016 годы»</t>
  </si>
  <si>
    <t>IV. Подпрограмма «Защита прав потребителей в городе-курорте Пятигорске на 2014 - 2016 годы»</t>
  </si>
  <si>
    <t>5.7.1.</t>
  </si>
  <si>
    <t>5.7.2.</t>
  </si>
  <si>
    <t>5.7.3.</t>
  </si>
  <si>
    <t>5.7.4.</t>
  </si>
  <si>
    <t>5.7.5.</t>
  </si>
  <si>
    <t>5.7.6.</t>
  </si>
  <si>
    <t>5.7.7.</t>
  </si>
  <si>
    <t>5.7.8.</t>
  </si>
  <si>
    <t>5.7.9.</t>
  </si>
  <si>
    <t>5.7.10.</t>
  </si>
  <si>
    <t>5.7.11.</t>
  </si>
  <si>
    <t>5.7.12.</t>
  </si>
  <si>
    <t>5.7.13.</t>
  </si>
  <si>
    <t>5.7.14.</t>
  </si>
  <si>
    <t>5.7.15.</t>
  </si>
  <si>
    <t>5.7.16.</t>
  </si>
  <si>
    <t>5.5.1.</t>
  </si>
  <si>
    <t>Замена изношенных сетей теплоснабжения</t>
  </si>
  <si>
    <t>Установка аппаратуры автоматическоо управления системой теплоснабжения</t>
  </si>
  <si>
    <t>5.5.2.</t>
  </si>
  <si>
    <t>5.5.3.</t>
  </si>
  <si>
    <t>5.5.4.</t>
  </si>
  <si>
    <t>5.5.5.</t>
  </si>
  <si>
    <t>5.5.6.</t>
  </si>
  <si>
    <t>5.6.1.</t>
  </si>
  <si>
    <t>5.6.2.</t>
  </si>
  <si>
    <t>5.6.3.</t>
  </si>
  <si>
    <t>5.6.4.</t>
  </si>
  <si>
    <t>5.6.5.</t>
  </si>
  <si>
    <t>5.6.6.</t>
  </si>
  <si>
    <t>5.6.7.</t>
  </si>
  <si>
    <t>5.6.8.</t>
  </si>
  <si>
    <t>5.6.9.</t>
  </si>
  <si>
    <t>5.6.10.</t>
  </si>
  <si>
    <t>5.6.11.</t>
  </si>
  <si>
    <t>5.6.12.</t>
  </si>
  <si>
    <t>5.6.13.</t>
  </si>
  <si>
    <t>5.6.14.</t>
  </si>
  <si>
    <t>5.6.15.</t>
  </si>
  <si>
    <t>5.6.16.</t>
  </si>
  <si>
    <t>5.6.17.</t>
  </si>
  <si>
    <t>5.6.18.</t>
  </si>
  <si>
    <t>5.6.19.</t>
  </si>
  <si>
    <t>5.6.20.</t>
  </si>
  <si>
    <t>5.6.21.</t>
  </si>
  <si>
    <t>5.6.22.</t>
  </si>
  <si>
    <t>ответственному исполнителю - Администрация города Пятигорска</t>
  </si>
  <si>
    <t>соисполнителю - МУ "Управление культуры администрации г. Пятигорска"</t>
  </si>
  <si>
    <t>соисполнителю - МУ "Управление образования администрации г. Пятигорска"</t>
  </si>
  <si>
    <t>соисполнителю - МУ "Управление социальной поддержки населения администрации г. Пятигорска"</t>
  </si>
  <si>
    <t>соисполнителю - МУ "Комитет по физической культуре и спорту администрации г. Пятигорска"</t>
  </si>
  <si>
    <t>соисполнителю - МУ "Управление общественной безопасности администрации г. Пятигорска"</t>
  </si>
  <si>
    <t>Ответственный исполнитель подпрограммы - МУ «Управление архитектуры, строительства и жилищно-коммунального хозяйства администрации города Пятигорска».</t>
  </si>
  <si>
    <t>Проведение конкурса "Предприниматель года"</t>
  </si>
  <si>
    <t>2.6.2.</t>
  </si>
  <si>
    <t xml:space="preserve">Снижение потребления газа </t>
  </si>
  <si>
    <t xml:space="preserve">Снижение расходов энергоресурсов </t>
  </si>
  <si>
    <t xml:space="preserve">Повышение надежности качества электроснкабжения за счет снижения потерь </t>
  </si>
  <si>
    <t xml:space="preserve">Повышение надежности качества электроснабжения и снижение потерь за счет низкой повреждаемости, высокой пропускной способности </t>
  </si>
  <si>
    <t xml:space="preserve">Экономия электрической энергии за счет снижения потребляемой мощности </t>
  </si>
  <si>
    <t xml:space="preserve">Экономия электрической энергии за счет снижения потерь холостого хода </t>
  </si>
  <si>
    <t xml:space="preserve">Сокращение потерь тепловой энергии </t>
  </si>
  <si>
    <t xml:space="preserve">преход к оплате фактического ресурсопотребления, снежение расходов на оплату тепловой энергии и теплоносителя </t>
  </si>
  <si>
    <t xml:space="preserve">Сокращение потерь тепловой энергии в подъездах </t>
  </si>
  <si>
    <t xml:space="preserve">Экономия тепловой энергии в жилых помещениях </t>
  </si>
  <si>
    <t xml:space="preserve">Экономия тепловой энергии в местах общего пользования </t>
  </si>
  <si>
    <t xml:space="preserve">Повышение коэффициента теплопередачи, Улучшение качества подоваемого горячего водоснабжения </t>
  </si>
  <si>
    <t xml:space="preserve">Устранение утечек теплоносителя в системе отопления, экономия тепловой энергии в доме </t>
  </si>
  <si>
    <t xml:space="preserve">Достижение наибольшей экономии тепловой энергии в доме, снижение оплаты за потребленную тепловую энергию </t>
  </si>
  <si>
    <t xml:space="preserve">Сокращение тепловых потерь в подъездах </t>
  </si>
  <si>
    <t xml:space="preserve">Устранение утечек горячей воды, сокращение расхода воды, снижение вынужденных потерь </t>
  </si>
  <si>
    <t xml:space="preserve">Сокращение расходов на электрическую энергию </t>
  </si>
  <si>
    <t xml:space="preserve">Сокращение расходов холодного водоснабжения, улучшение надежности системы холодного водоснабжения </t>
  </si>
  <si>
    <t xml:space="preserve">Устранение утечек холодной воды, сокращение расхода воды, снижение вынужденных потерь </t>
  </si>
  <si>
    <t xml:space="preserve">Снижение потерь через тепловую изоляцию </t>
  </si>
  <si>
    <t xml:space="preserve">Снижение расхода газа </t>
  </si>
  <si>
    <t xml:space="preserve">Снижение расхода электрической энергии </t>
  </si>
  <si>
    <t xml:space="preserve">Снижение расхода газа, Снижение расхода электрической энергии </t>
  </si>
  <si>
    <t xml:space="preserve">Уменьшение потерь воды на подптку, Увеличение надежности теплоснабжения </t>
  </si>
  <si>
    <t xml:space="preserve">Уменьшение тепловых потерь через тепловую изоляцию </t>
  </si>
  <si>
    <t>x</t>
  </si>
  <si>
    <t>обеспечение снижения энергоемкости и экономии теплоэнергии</t>
  </si>
  <si>
    <t>приемка учреждений к новому учебному году</t>
  </si>
  <si>
    <t>5.9.</t>
  </si>
  <si>
    <t>5.10.</t>
  </si>
  <si>
    <t>обеспечение стабильной работы в осенне-зимний период</t>
  </si>
  <si>
    <t xml:space="preserve">Начальник МКУ "ССП"/Карпов А. Г.; Председатель / Кузьменко С. А.;
Зав.отделом бух. Учета, контроля и отчетности/Тушинская И.И.;
Начальник МУ "Управление образования администрации города Пятигорска"/ Васютина Н. А.
</t>
  </si>
  <si>
    <t>обеспечение снижения энергоемкости и экономии электроэнергии</t>
  </si>
  <si>
    <t>Начальник МБУ "ХЭУ  г. Пятигорска"</t>
  </si>
  <si>
    <t>сокращенеи потерь, обеспечение стабильной работы в осенне-зимний период</t>
  </si>
  <si>
    <t xml:space="preserve">    </t>
  </si>
  <si>
    <t>Начальник МУ «Управление архитектуры, строительства и жилищно-коммунального хозяйства администрации города Пятигорска»/Пантеелев Е.С.</t>
  </si>
  <si>
    <t>Председатель / Кузьменко С. А.;
Начальник МУ "Управление образования администрации г. Пятигорска"/ Васютина Н. А.;
Начальник МУ "Управление культуры администрации г. Пятигорска"/ Литвинова Н.А.</t>
  </si>
  <si>
    <t>Начальник управления экономического развития администрации гю Пятигорска/Шапран К.Ю.</t>
  </si>
  <si>
    <t>Заведующий отделом торговли, бытовых услуг и защиты прав потребителей/Филатов С. Н.</t>
  </si>
  <si>
    <t xml:space="preserve">обеспечение снижения энергоемкости и экономии теплоэнергии и электроэнергии </t>
  </si>
  <si>
    <t>увеличение срока эксплуатации конструкций, приборов, оборудования и экономия энергоресурсов;</t>
  </si>
  <si>
    <t>увеличение срока эксплуатации конструкций, приборов, оборудования и экономия энергоресурсов;улучшение качества жилищных условий проживания населения</t>
  </si>
  <si>
    <t>3.2.3.1.</t>
  </si>
  <si>
    <t>3.2.3.2.</t>
  </si>
  <si>
    <t>Доля объема тепловой энергии, расчеты за которую осуществляются с использованием приборов учета в общем объеме тепловой энергии</t>
  </si>
  <si>
    <t>Доля объема электрической энергии, расчеты за которую осуществляются с использованием приборов учета в общем объеме электрической энергии</t>
  </si>
  <si>
    <t>Строительство гостиницы на 50 мест по ул. Теплосерной</t>
  </si>
  <si>
    <t>базовый год</t>
  </si>
  <si>
    <t>разработка прогноза социально-экономического развития по "малому и среднему предпринимательству"(ежегодно) в соотвествии с постановлением Правительства Ставропольского края "О порядке разработки прогноза социально-экономического развития Ставропольского края", постановлением администрации г. Пятигорска "О порядке разработки прогноза социально-экономического развития города Пятигорска"</t>
  </si>
  <si>
    <t>Количество койко-мест средств размещения в работе</t>
  </si>
  <si>
    <t>повышение качества оказываемых санаторно-курортных и туристических услуг;
популяризация туристических продуктов;
участие санаторно-курортных учреждений в открытии курортного сезона (не менее 2 учреждений);
проведение выставочных и конгрессных мероприятий (не менее 2 в год)</t>
  </si>
  <si>
    <t>увеличение периода эксплуатации конструкций, приборов, оборудования и экономия энергоресурсов</t>
  </si>
  <si>
    <t>увеличение периода эксплуатации конструкций, приборов, оборудования и экономия энергоресурсов;
улучшение качества жилищных условий проживания населения</t>
  </si>
  <si>
    <t>Сведения тур. Организаций (форма отдела экологии, курорта и туризма администрации г. Пятигорска)</t>
  </si>
  <si>
    <t>Данные органа государственной и муниципальной статистики, сведения тур. организаций, ф.1-КСР (краткая)</t>
  </si>
  <si>
    <t>Объем инвестиций в основной капитал малых и средних предприятий</t>
  </si>
  <si>
    <t>In=(Imn-1*Kdef*Kv)+Istat.
где Imn-1 - объем инвестиций малых предприятий
Kdef - индекс-дефлятор (по данным МЭР СК РФ)
Kv - коэффициент физического объема (по данным МЭР СК РФ)
Istat - объем инвестиций средних предприятий (сведения гос. статистики, по запросу)</t>
  </si>
  <si>
    <t>Данные органа государственной и муниципальной статистики ( ф.1-КСР (краткая), ф. 1-турфирма)</t>
  </si>
  <si>
    <t>Количество забракованных и снятых с реализации нестандартных по качеству и фальсифицированных продовольственных и непродовольственных товаров</t>
  </si>
  <si>
    <t>Re=E/N, где
E - объем потребляемой бюджетными учреждениями электрической энергии;
N - количество человек</t>
  </si>
  <si>
    <t>Rw=W/N, где
W - объем потребляемой бюджетными учреждениями холодной воды;
N - количество человек</t>
  </si>
  <si>
    <t>Rt=E/Sb, где
E - объем потребляемой бюджетными учреждениями тепловой энергии;
Sb - площадь бюджетных учреждений</t>
  </si>
  <si>
    <t>Re=Е/Sd, где
E - объем потрбленной электрической энергии;
Sd - площадь мест общего пользования</t>
  </si>
  <si>
    <t>Rt=E/Sd, где 
E - объем потребленной тепловой энергии;
Sd - площадь мест общего пользования</t>
  </si>
  <si>
    <t>Ro=P/V, где
P - объем потрбленных тепловых ресурсов;
V - объем выработанной тепловой энергии</t>
  </si>
  <si>
    <t xml:space="preserve">Lt=lE/vE, где
lE - объем потяренной тепловой энергии;
vE - объем переданной тепловой энергии </t>
  </si>
  <si>
    <t>E=dE/sE, где 
dE - объем электрической энергии с использованием приборов учета;
sE - общий объем электроэнергии</t>
  </si>
  <si>
    <t xml:space="preserve">Re=pE/vE, где
pE - объем затраченной электрической энергии;
vE - объем поставленной тепловой энергии </t>
  </si>
  <si>
    <t>N=Qm*Tm+Qs*Ms, где
Qm - количество малых предприятий
Tm - количество работников списочного состава малых предприятий (без внешних совместителей)(средний показатель по итогам сплошного федерального статического наблюдения за деятельностью субъектов малого и среднего предпринимательства)
Qs - количество средних предприятий
Ms - среднее колчество работников списочного состава (по данным представляемым органов государственной статистики, по запросу)</t>
  </si>
  <si>
    <t>B=(Ot+Qp*100)/x + Qs, где 
Ot - товарооборот малых предприятий (сведения гос. стат);
Qn - выручка промышленных предприятий (сведения мун. стат ф-ПМ);
Qs - выручка средних предприятий (сведения гос. статистики, по запросу);
x - удельный вес выручки малых предприятий торговли и обрабатывающих производств в общем обороте.</t>
  </si>
  <si>
    <t>R=Rsk+Rg+Rt, где
Rsk - количество работающих в санаторно-куротном комплексе;
Rg - количество работающих в гостиничном комплексе;
Rt - количество работающих в туристическом комплексе.
Данные органа государственной и муниципальной статистики (ф.1-КСР (краткая), ф. 1-турифирма)</t>
  </si>
  <si>
    <t>обеспечение выполнения целей, решения задач и достижения значений целевых индикаторов Программы в целом, а также в разере подпрограмм Программы.</t>
  </si>
  <si>
    <t>организация и проведение ко Дню предпринимателя конкурса "Предприниматель года"</t>
  </si>
  <si>
    <t>Qr=F+Mp-Ms, где 
F - Факт предыдущего года
Mp - организации, поставленные на учет
Ms - организации, снятые с учета (сведения налоговой инспекции, по запросу муниципальной статистики)</t>
  </si>
  <si>
    <t>По мере возникновения необходимости, в течение срока реализации.</t>
  </si>
  <si>
    <t>к муниципальной программе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</si>
  <si>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I. Муниципальная программа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</si>
  <si>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 xml:space="preserve">применения мер муниципального регулирования в сфере реализации муниципальной программы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 </t>
  </si>
  <si>
    <t>Декабрь (ежегодно)</t>
  </si>
  <si>
    <t>Октябрь (ежегодно)</t>
  </si>
  <si>
    <t>об основных мерах правового регулирования в сфере реализации муниципальной программы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</si>
  <si>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 xml:space="preserve">реализации муниципальной программы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 за счет средств бюджета города-курорта Пятигорска </t>
  </si>
  <si>
    <t>Муниципальная программа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</si>
  <si>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3.3.3.</t>
  </si>
  <si>
    <t>3.5.</t>
  </si>
  <si>
    <t>3.5.1.</t>
  </si>
  <si>
    <t>3.5.2.</t>
  </si>
  <si>
    <t>3.5.3.</t>
  </si>
  <si>
    <t>Индикатор № 2.1, 2.2, 2.4, 2.5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</si>
  <si>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2.1, 2.2, 2.3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</si>
  <si>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2.4, 2.5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</si>
  <si>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2.5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</si>
  <si>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3.3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</si>
  <si>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3.1, 3.3, 3.5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</si>
  <si>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3.5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</si>
  <si>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4.1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</si>
  <si>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4.2, 4.3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</si>
  <si>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5.1, 5.2, 5.3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</si>
  <si>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5.8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</si>
  <si>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Удельный расход топлива на выработку тепловой энергии в котельных</t>
  </si>
  <si>
    <t>Индикатор № 5.4, 5.5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</si>
  <si>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5.6 - 5.10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</si>
  <si>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5.1 - 5.3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</si>
  <si>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2.1 - 5.10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</si>
  <si>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ПРИЛОЖЕНИЕ 4</t>
  </si>
  <si>
    <t>обеспечение участия субъектов малого и среднего предпринимательства  в выставочно-ярмарочных, форумных, конгрессных мероприятиях в г. Пятигорске;
повышение качества и конкурентоспособности товаров(работ, услуг), производимых в г. Пятигорске
повышение культуры и качества обслуживания населения в г. Пятигорске
популяризация ремесленной продукции организаций г. Пятигорска</t>
  </si>
  <si>
    <t>Показатели применения меры муниципального регулирования (выпадающие доходы)</t>
  </si>
  <si>
    <t>Сохранение и развитие предприятий потребительской кооперации на территории г. Пятигорска</t>
  </si>
  <si>
    <t>Сумма выпадающих доходов</t>
  </si>
  <si>
    <t>Финансовая оценка применения меры муниципального регулирования по годам (тыс. руб.)</t>
  </si>
  <si>
    <t>Предоставление налоговых льгот по ЕНВД предприятиям потребительской кооперации по решению Думы города Пятигорска Ставропольского края</t>
  </si>
  <si>
    <t>Индикатор № 2.6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</si>
  <si>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Строительство котельной по ул. Ермолова,40 а</t>
  </si>
  <si>
    <t>соисполнителю - МУ "Управление имущественных отношений администрации г. Пятигорска"</t>
  </si>
  <si>
    <t>Анализ экономического состояния малого бизнеса в городе и разработка нормативно-правовых актов  муниципального образования города Пятигорска (по мере необходимости), регулирующих предпринимательскую деятельность, а также предложений по совершенствованию государственной поддержки предпринимательства.</t>
  </si>
  <si>
    <t>Начальник управления экономического развития администрации г. Пятигорска/Шапран К.Ю.</t>
  </si>
  <si>
    <t>Зам. начальника управления экономического развития администрации г. Пятигорска, заведующий отделом экономики, прогнозирования, инвестиций и регулирования тарифов/Николаева Ю.И., главный специалист отдела экономики, прогнозирования, инвестиций и регулирования тарифов/ Санкина Т.И.</t>
  </si>
  <si>
    <t>Контрольное событие: анализ экономического состояния малого бизнеса в городе проведен</t>
  </si>
  <si>
    <t xml:space="preserve">Организация совместной деятельности координационного совета и администрации города Пятигорска по развитию предпринимательской деятельности      </t>
  </si>
  <si>
    <t>Контрольное событие: заседание координационного совета проведено</t>
  </si>
  <si>
    <t>Начальник управления экономического развития администрации г. Пятигорска/Шапран К.Ю., Зам. начальника управления экономического развития администрации г. Пятигорска, заведующий отделом экономики, прогнозирования, инвестиций и регулирования тарифов/Николаева Ю.И.</t>
  </si>
  <si>
    <t>Ведущий специалист отдела экономики, прогнозирования, инвестиций и регулирования тарифов Жиркова О.А.,ведущий специалист отдела экономики, прогнозирования, инвестиций и регулирования тарифов Бородинова М.Д.</t>
  </si>
  <si>
    <t>Ведущий специалист отдела экономики, прогнозирования, инвестиций и регулирования тарифов Жиркова О.А., специалист 2 категории отдела экономики, прогнозирования, инвестиций и регулирования тарифов Мигненко А.С.</t>
  </si>
  <si>
    <t xml:space="preserve">Организация и проведение семинаров, рабочих встреч, научно-практической конференции, круглых столов" по вопросам развития малого и среднего предпринимательства </t>
  </si>
  <si>
    <t>Контрольное событие: мероприятия по вопросам малого и среднего предпринимательства проведены</t>
  </si>
  <si>
    <t>Ведущий специалист отдела экономики, прогнозирования, инвестиций и регулирования тарифов Жиркова О.А.,главный специалист отдела экономики, прогнозирования, инвестиций и регулирования тарифов Санкина Т.И.</t>
  </si>
  <si>
    <t xml:space="preserve"> Зам. начальника управления экономического развития администрации г. Пятигорска, заведующий отделом экономики, прогнозирования, инвестиций и регулирования тарифов/Николаева Ю.И.</t>
  </si>
  <si>
    <t>01.07.14 01.07.15 01.07.16</t>
  </si>
  <si>
    <t>01.07.14 01.04.15 01.07.15 01.04.16 01.07.16</t>
  </si>
  <si>
    <t>30.09.14    30.06.15    30.09.15     30.06.16     30.09.16</t>
  </si>
  <si>
    <t>30.09.14     30.09.15    30.09.16</t>
  </si>
  <si>
    <t>Контрольное событие: выставка "Пятигорск сегодня и завтра" проведена</t>
  </si>
  <si>
    <t>Контрольное событие: конкурс "Предприниматель года" проведен</t>
  </si>
  <si>
    <t>Подготовка и распространение методического материала по вопросам поддержки малого и среднего предпринимательства</t>
  </si>
  <si>
    <t>Ведущий специалист отдела экономики, прогнозирования, инвестиций и регулирования тарифов Жиркова О.А.</t>
  </si>
  <si>
    <t>01.10.14 01.10.16</t>
  </si>
  <si>
    <t>31.12.14 31.12.16</t>
  </si>
  <si>
    <t>Поддержка субъектов малого и среднего предпринимательства в области ремесленной деятельности (организация и проведение выставки-конкурса сувенирной и иной продукции)</t>
  </si>
  <si>
    <t>Заведующий отделом муниципального имущества МУ "Управление имущественных отношений" /Ансокова М.В.</t>
  </si>
  <si>
    <t>Контрольное событие: информационно-справочные материалы изданы</t>
  </si>
  <si>
    <t>Контрольное событие: информационные материалы изданы</t>
  </si>
  <si>
    <t>Заместитль начальника МУ "Управление имущественных отношений" / Гончарова А.Г.</t>
  </si>
  <si>
    <t>Установка котельных к жилым домам</t>
  </si>
  <si>
    <t xml:space="preserve"> 01.10.16</t>
  </si>
  <si>
    <t>N=Nd/No, где
Nd - rоличество нарушений, устраненных в досудебном порядке
No - общее количество обращений
Сведения ТОУ Роспотребнадзора по СК в г.Пятигорске (по запросу); администрации города Пятигорска; общественных организаций города Пятигорска</t>
  </si>
  <si>
    <t>Сведения ТОУ Роспотребнадзора по СК в г.Пятигорске (по запросу); администрации города Пятигорска; общественных организаций города Пятигорска</t>
  </si>
  <si>
    <t>Обновление курортно-туристского раздела на сайте города Пятигорска в Интернете</t>
  </si>
  <si>
    <t>Контрольное событие:                                          Узел погодного регулирования установлен.</t>
  </si>
  <si>
    <t>Начальник МКУ "ССП"/Карпов А. Г.; Гл.специалист МУ "Комитет по физической культуре и спорту администрации г.Пятигорска"/ Лысенко Е.Е.
Зав.отделом бух. Учета, контроля и отчетности/Тушинская И.И.;
Директор МКУ "Группа хозяйственного обеспечения"/ Полищук В.Е.;
Зав. отделом адресных программ МУ "Упраление социальной поддержки населения администрации г.Пятигорска"/ Хворостянная М.Б.</t>
  </si>
  <si>
    <t>Контрольное событие: Старые оконные блоки заменены.</t>
  </si>
  <si>
    <t>Гл.специалист МУ "Комитет по физической культуре и спорту администрации г.Пятигорска"/ Лысенко Е.Е.</t>
  </si>
  <si>
    <t>Контрольное событие:  Газовый котел заменен.</t>
  </si>
  <si>
    <t>Контрольное событие: Двери и дверные блоки заменены.</t>
  </si>
  <si>
    <t xml:space="preserve"> </t>
  </si>
  <si>
    <t>Контрольное событие:  Герметизация здания произведена.</t>
  </si>
  <si>
    <t>Специалист МУ "Управление культуры администрации г. Пятигорска"/ Цыбань Н.Е.</t>
  </si>
  <si>
    <t>Контрольное событие: Экраны отражателей установлены.</t>
  </si>
  <si>
    <t>Контрольное событие: Лампы накаливания заменены на энергосберегающие светильники.</t>
  </si>
  <si>
    <t>Контрольное событие: Высокоэффективные источники света установлены.</t>
  </si>
  <si>
    <t>Контрольное событие: Установка водосберегающих насадок произведена.</t>
  </si>
  <si>
    <t>Директор МКУ "Группа хозяйственного обеспечения"/ Полищук В.Е.</t>
  </si>
  <si>
    <t>Контрольное событие: Замена трубопроводов и арматуры системы холодного водоснабжения произведена.</t>
  </si>
  <si>
    <t>Председатель / Кузьменко С. А.;
Начальник МУ "Управление образования администрации города Пятигорска"/ Васютина Н. А.;
Начальник МУ "Управление культуры администрации г. Пятигорска"/ Литвинова Н.А.</t>
  </si>
  <si>
    <t>Директор МКУ "Группа хозяйственного обеспечения"/ Полищук В.Е.;
Специалист МУ "Управление культуры администрации г. Пятигорска"/ Цыбань Н.Е.</t>
  </si>
  <si>
    <t>Контрольное событие: Замена старых оконных блоков произведена.</t>
  </si>
  <si>
    <t>Гл.специалист МУ "Комитет по физической культуре и спорту администрации г.Пятигорска"/ Лысенко Е.Е.
Специалист МУ "Управление культуры администрации г. Пятигорска"/ Цыбань Н.Е.</t>
  </si>
  <si>
    <t>Контрольное событие:  Доводчики входных дверей установлены.</t>
  </si>
  <si>
    <t>Специалист МУ "Управление культуры администрации г. Пятигорска"/ Цыбань Н.Е.
Директор МКУ "Группа хозяйственного обеспечения"/ Полищук В.Е.;</t>
  </si>
  <si>
    <t>Контрольное событие: Трубопровод и арматуры систем отопления заменены.</t>
  </si>
  <si>
    <t>Контрольное событие: Двери заменены.</t>
  </si>
  <si>
    <t>Контрольное событие: Газовый котел заменен.</t>
  </si>
  <si>
    <t>Контрольное собыьтие: Промывка и опресовка теплоснабжения произведена.</t>
  </si>
  <si>
    <t>Контрольное событие: Проверка произведена.</t>
  </si>
  <si>
    <t>Контрольное событие: Дымоход прочищен.</t>
  </si>
  <si>
    <t>Гл.специалист МУ "Комитет по физической культуре и спорту администрации г.Пятигорска"/ Лысенко Е.Е.
Директор МКУ "Группа хозяйственного обеспечения"/ Полищук В.Е.;</t>
  </si>
  <si>
    <t>Контрольное событие: Замена и ремонт счетчиков произведен.</t>
  </si>
  <si>
    <t>Ремонт теплоизоляции</t>
  </si>
  <si>
    <t>Контрольное событие:  Прозвонка сетей произведена.</t>
  </si>
  <si>
    <t>Специалист МУ "Управление культуры администрации г. Пятигорска"/ Цыбань Н.Е.
Директор МКУ "Группа хозяйственного обеспечения"/ Полищук В.Е.</t>
  </si>
  <si>
    <t>Контрольное событие: Приборы учета электроэнергии установлены.</t>
  </si>
  <si>
    <t>Измерение сопротивления изоляции</t>
  </si>
  <si>
    <t>Ремонт сетей ВК, системы теплоснабжения, вентиляции</t>
  </si>
  <si>
    <t>Ремонт электропроводки</t>
  </si>
  <si>
    <t>Директор МКУ "Группа хозяйственного обеспечения"/ Полищук В.Е.
Специалист МУ "Управление культуры администрации г. Пятигорска"/ Цыбань Н.Е.</t>
  </si>
  <si>
    <t>Строительство котельной по ул. Ермолова,40"А"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</si>
  <si>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Управляющие компании и обслуживающие организации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</si>
  <si>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Управляющие компании и обслуживающие организации, теплоснабжающие организации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</si>
  <si>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Ресурсоснабжающие  организации </t>
  </si>
  <si>
    <t>01.07.2015
01.07.2016</t>
  </si>
  <si>
    <t>30.09.2015
30.09.2016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</si>
  <si>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Ресурсоснабжающая организация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</si>
  <si>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
ресурсоснабжающая организация </t>
  </si>
  <si>
    <t>Гл.специалист МУ "Комитет по физической культуре и спорту администрации г.Пятигорска"/ Лысенко Е.Е.
Директор МКУ "Группа хозяйственного обеспечения"/ Полищук В.Е.</t>
  </si>
  <si>
    <t>Измерение сопротивления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</si>
  <si>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 Управляющие компании и обслуживающие организации 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</si>
  <si>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 Управляющие компании и обслуживающие организации , теплоснабжающие организации </t>
  </si>
  <si>
    <t xml:space="preserve">Гл.специалист ОГХ МУ "Управление архитектуры, строительства и жилищно-коммунального хозяйства администрации г.Пятигорска"/ Бельчиков О.В.; Ресурсоснабжающие  организации </t>
  </si>
  <si>
    <t>Контрольное событие: Герметизация здания произведена.</t>
  </si>
  <si>
    <t>Контрольное событие: Доводчики входных дверей установлены.</t>
  </si>
  <si>
    <t>Контрольное событие: Прозвонка сетей произведена.</t>
  </si>
  <si>
    <t>Герметизация здания</t>
  </si>
  <si>
    <t>Ведущий специалист отдела экологии, курорта и туризма / Прокопова В.С.; ведущий специалист отдела экологии, курорта и туризма /Дарбинян Е.Б.</t>
  </si>
  <si>
    <t>Зав. отделом экологии, курорта и туризма управления экономического развития администрации г. Пятигорска/Никишин И.И.</t>
  </si>
  <si>
    <t xml:space="preserve">Ведущий специалист отдела экологии, курорта и туризма / Прокопова В.С.; </t>
  </si>
  <si>
    <t>Формирование и обновление реестра туристических маршрутов и объектов показа</t>
  </si>
  <si>
    <t>Контрольное событие: гостиница построена и введена в эксплуатацию</t>
  </si>
  <si>
    <t>Ведущий специалист отдела экологии, курорта и туризма /Дарбинян Е.Б.</t>
  </si>
  <si>
    <t>Открытие "курортного сезона" в мае - июне</t>
  </si>
  <si>
    <t>Начальник управления экономического развития администрации г. Пятигорска / Шапран К.Ю.; Зав. отделом экологии, курорта и туризма управления экономического развития администрации г. Пятигорска/Никишин И.И.</t>
  </si>
  <si>
    <t>СОГЛАСОВАНО:</t>
  </si>
  <si>
    <t xml:space="preserve">Начальник МУ «Управление архитектуры, строительства и жилищно-коммунального хозяйства администрации города Пятигорска» </t>
  </si>
  <si>
    <t xml:space="preserve">   </t>
  </si>
  <si>
    <t xml:space="preserve">Е.С.Пантелеев </t>
  </si>
  <si>
    <t>Начальник МУ «Управление имущественных отношений администрации города Пятигорска»</t>
  </si>
  <si>
    <t>А.Е.Гребенюков</t>
  </si>
  <si>
    <t>Начальник МУ «Управление образования администрации города Пятигорска»</t>
  </si>
  <si>
    <t>Н.А.Васютина</t>
  </si>
  <si>
    <t>Начальник МУ «Управление культуры администрации города Пятигорска»</t>
  </si>
  <si>
    <t>Н.А.Литвинова</t>
  </si>
  <si>
    <t>Начальник МУ «Управление социальной поддержки населения администрации города Пятигорска»</t>
  </si>
  <si>
    <t xml:space="preserve">     Т.Н.Павленко</t>
  </si>
  <si>
    <t>Начальник МУ «Управление общественной безопасности администрации города Пятигорска»</t>
  </si>
  <si>
    <t>В.В.Песоцкий</t>
  </si>
  <si>
    <t>Начальник МУ «Комитет по физической культуре и спорту администрации города Пятигорска»</t>
  </si>
  <si>
    <t xml:space="preserve">   С.А.Кузьменко</t>
  </si>
  <si>
    <t>Оформление права муниципальной собственности на объекты инженерной инфраструктуры, расположенной на территории муниципального образования города-курорта Пятигорска</t>
  </si>
  <si>
    <t xml:space="preserve">Улучшение качества электроэнергии, снижение потерь  </t>
  </si>
  <si>
    <t>01.10.14
01.10.15
01.10.16</t>
  </si>
  <si>
    <t>31.12.14
31.12.15
31.12.16</t>
  </si>
  <si>
    <t>30.09.14
30.09.15
30.09.16</t>
  </si>
  <si>
    <t>01.07.14
01.07.15
01.07.16</t>
  </si>
  <si>
    <t>01.07.14
01.07.16</t>
  </si>
  <si>
    <t>30.09.14
30.09.16</t>
  </si>
  <si>
    <t>01.10.14
01.01.16</t>
  </si>
  <si>
    <t>30.06.15
31.12.16</t>
  </si>
  <si>
    <t>31.12.14
31.12.16</t>
  </si>
  <si>
    <t>01.07.14
01.07.15</t>
  </si>
  <si>
    <t>1.10.14
1.10.15
1.10.16</t>
  </si>
  <si>
    <t>30.09.14
30.09.15</t>
  </si>
  <si>
    <t>01.07.14
01.10.15
01.01.16</t>
  </si>
  <si>
    <t>31.12.14
30.09.15
31.12.16</t>
  </si>
  <si>
    <t>01.07.14
01.04.15
01.01.16</t>
  </si>
  <si>
    <t>01.07.14
01.04.15 
01.01.16</t>
  </si>
  <si>
    <t>30.09.14
31.09.15
31.12.16</t>
  </si>
  <si>
    <t>01.07.14
01.10.15
01.07.16</t>
  </si>
  <si>
    <t>01.10.14
01.10.15
01.07.16</t>
  </si>
  <si>
    <t>01.07.14
01.10.15
01.10.16</t>
  </si>
  <si>
    <t>30.09.14
31.12.15
30.09.16</t>
  </si>
  <si>
    <t>01.07.14
01.01.15
01.04.16</t>
  </si>
  <si>
    <t>30.09.14
31.03.15
30.09.16</t>
  </si>
  <si>
    <t>30.09.14
30.06.15
30.03.16</t>
  </si>
  <si>
    <t>01.04.14
01.04.15</t>
  </si>
  <si>
    <t>01.04.14
01.04.15
01.04.16</t>
  </si>
  <si>
    <t>30.09.14
31.03.15</t>
  </si>
  <si>
    <t>01.07.14
01.01.15</t>
  </si>
  <si>
    <t>01.07.15
01.07.16</t>
  </si>
  <si>
    <t>30.09.15
30.09.16</t>
  </si>
  <si>
    <t>01.01.15
01.01.16</t>
  </si>
  <si>
    <t>01.07.15
01.07.16
01.07.17</t>
  </si>
  <si>
    <t>30.09.15
30.09.16
30.09.17</t>
  </si>
  <si>
    <t>01.04.15
01.04.16
01.04.17</t>
  </si>
  <si>
    <t>30.09.17
30.09.16
30.09.17</t>
  </si>
  <si>
    <t>01.04.15
01.04.17</t>
  </si>
  <si>
    <t>30.09.15
30.09.17</t>
  </si>
  <si>
    <t>01.10.15
01.10.16
01.10.17</t>
  </si>
  <si>
    <t>31.12.15
31.12.16
31.12.17</t>
  </si>
  <si>
    <t>01.01.15
01.04.16
01.07.17</t>
  </si>
  <si>
    <t>31.03.15
30.09.16
30.09.17</t>
  </si>
  <si>
    <t>01.01.15
01.04.16
01.04.17</t>
  </si>
  <si>
    <t>31.12.15
30.09.16
30.09.17</t>
  </si>
  <si>
    <t>01.10.15
01.07.16
01.07.17</t>
  </si>
  <si>
    <t>01.04.15
01.01.16
01.04.17</t>
  </si>
  <si>
    <t>30.09.15
31.12.16
30.09.17</t>
  </si>
  <si>
    <t>01.04.15
01.10.15
01.10.16
01.07.17</t>
  </si>
  <si>
    <t>30.06.15
30.06..16
31.12.16
30.09.17</t>
  </si>
  <si>
    <t>01.10.16
01.10.17</t>
  </si>
  <si>
    <t>31.12.16
31.12.17</t>
  </si>
  <si>
    <t>31.12.15 
31.12.16
31.12.17</t>
  </si>
  <si>
    <t>01.07.15
01.07.17</t>
  </si>
  <si>
    <t>30.06.15
31.12.17</t>
  </si>
  <si>
    <t>УТВЕРЖДАЮ</t>
  </si>
  <si>
    <t>Анализ экономического состояния малого бизнеса в городе и разработка нормативно-правовых актов муниципального образования города Пятигорска (по мере необходимости), регулирующих предпринимательскую деятельность, а также предложений по совершенствованию государственной поддержки предпринимательства</t>
  </si>
  <si>
    <t>доведение информации до субъектов малого и среднего предпринимательства (не менее 10) посредством факсимильной связи и в информационно-телекоммуникационной сети "Интернет"</t>
  </si>
  <si>
    <t xml:space="preserve">Подготовка и размещение информации, касающейся развития малого и среднего предпринимательства, на сайте города   </t>
  </si>
  <si>
    <t>2.3.4.</t>
  </si>
  <si>
    <t>Презентация инвестиционных проектов в сфере туризма, курорта и туристических ресурсов города Пятигорска на выставках и инвестиционных форумах(изготовление макетов,буклетов, участие, аренда оборудования)</t>
  </si>
  <si>
    <t>отсутствие на территории муниципального образования города-курорта Пятигорска муниципальных сетей электро-, тепло-, газо- и водоснабжения, водоотведения, на которые не зарегистрировано право муниципальной собственности</t>
  </si>
  <si>
    <t>Оформление права муниципальной собственности на объекты инженерной инфраструктуры, расположенной на территории муниципального образования города-курорта Пятигорска"</t>
  </si>
  <si>
    <t>Начальник МКУ "ССП"/Карпов А. Г.; Гл.специалист МУ "Комитет по физической культуре и спорту администрации г.Пятигорска"/ Лысенко Е.Е.
Зав.отделом бух. Учета, контроля и отчетности/Тушинская И.И.;
Директор МКУ "Группа хозяйственного обеспечения"/ Полищук В.Е.
Зав. отделом адресных программ МУ "Упраление социальной поддержки населения администрации г.Пятигорска"/ Хворостянная М.Б.</t>
  </si>
  <si>
    <t xml:space="preserve">01.04.15 
01.10.15 
01.04.16 
01.10.16 
01.04.17 
01.10.17 </t>
  </si>
  <si>
    <t xml:space="preserve">30.06.15 
31.12.15 
30.06.16 
31.12.16 
30.06.17 
31.12.17 </t>
  </si>
  <si>
    <t>01.04.15 
01.10.15 
01.04.16 
01.10.16 
01.04.17 
01.10.17</t>
  </si>
  <si>
    <t xml:space="preserve">01.04.15 
01.04.16  
01.04.17 </t>
  </si>
  <si>
    <t>30.06.15 
30.06.16  
30.06.17</t>
  </si>
  <si>
    <t>01.07.15 
01.07.16 
01.07.17</t>
  </si>
  <si>
    <t>30.09.15    
30.09.16  
30.09.17</t>
  </si>
  <si>
    <t>01.04.15 
01.04.16 
01.04.17</t>
  </si>
  <si>
    <t>30.06.15  
30.06.16   
30.06.17</t>
  </si>
  <si>
    <t>01.10.15 
01.10.16 
01.10.17</t>
  </si>
  <si>
    <t>31.12.15 
31.12.16 
31.12.17</t>
  </si>
  <si>
    <t>01.01.16 
01.01.17</t>
  </si>
  <si>
    <t>31.03.16 
31.03.17</t>
  </si>
  <si>
    <t>30.09.15 
30.09.16 
30.09.17</t>
  </si>
  <si>
    <t>01.07.15  
01.07.16  
01.07.17</t>
  </si>
  <si>
    <t>30.06.15 
30.06.16 
30.06.17</t>
  </si>
  <si>
    <t>01.07.15 
01.07.16  
01.07.17</t>
  </si>
  <si>
    <t>01.01.15 
01.01.16 
01.01.17</t>
  </si>
  <si>
    <t>01.10.15 
01.10.16</t>
  </si>
  <si>
    <t>31.12.15 
31.12.16</t>
  </si>
  <si>
    <t xml:space="preserve">31.12.15 
31.12.16 </t>
  </si>
  <si>
    <t>01.10.14 
01.04.15  
01.10.15 
01.04.16 
01.10.16</t>
  </si>
  <si>
    <t>31.12.14 
30.06.15 
31.12.15 
30.06.16 
31.12.16</t>
  </si>
  <si>
    <t>01.10.14 
01.04.15 
01.10.15 
01.04.16 
01.10.16</t>
  </si>
  <si>
    <t>31.12.14 
30.06.15
31.12.15 
30.06.16 
31.12.16</t>
  </si>
  <si>
    <t>01.04.15 
01.04.16</t>
  </si>
  <si>
    <t>30.06.15 
30.06.16</t>
  </si>
  <si>
    <t>01.10.14 
01.10.15 
01.10.16</t>
  </si>
  <si>
    <t>31.12.14 
31.12.15 
31.12.16</t>
  </si>
  <si>
    <t>01.04.14 
01.10.14 
01.04.15 
01.10.15 
01.04.16 
01.10.16</t>
  </si>
  <si>
    <t xml:space="preserve">30.06.14 
31.12.14 
30.06.15 
31.12.15 
30.06.16 
31.12.16 </t>
  </si>
  <si>
    <t>01.07.14 
01.07.15 
01.07.16</t>
  </si>
  <si>
    <t>30.09.14 
30.09.15 
30.09.16</t>
  </si>
  <si>
    <t>01.04.14 
01.04.15 
01.04.16</t>
  </si>
  <si>
    <t>30.06.14 
30.06.15 
30.06.16</t>
  </si>
  <si>
    <t>01.01.14 
01.01.15 
01.01.16</t>
  </si>
  <si>
    <t>01.01.14 
01.01.16</t>
  </si>
  <si>
    <t>31.12.14 
31.12.16</t>
  </si>
  <si>
    <t xml:space="preserve">31.12.14 
31.12.15 
31.12.16 </t>
  </si>
  <si>
    <t>30.06.15    
30.09.15     
30.06.16     
30.09.16  
30.06.17  
30.09.17</t>
  </si>
  <si>
    <t>01.04.15 
01.07.15 
01.04.16 
01.07.16 
01.04.17 
01.07.17</t>
  </si>
  <si>
    <t>Заместитель главы администрации города 
Пятигорска
В.В.Карпова</t>
  </si>
  <si>
    <t xml:space="preserve">Заместитель главы администрации города 
Пятигорска
В.В.Карпова
</t>
  </si>
  <si>
    <t>Начальник управления экономического 
развития администрации города Пятигорска</t>
  </si>
  <si>
    <t>К.Ю.Шапран</t>
  </si>
  <si>
    <t>ЯЯ</t>
  </si>
  <si>
    <t xml:space="preserve">доведение информации до субъектов малого и среднего предпринимательства (не менее 10) посредством факсимильной связи и и в информационно-телекоммуникационной сети "Интернет". </t>
  </si>
  <si>
    <t>Проведение семинаров, рабочих встре, научно-практической конференции, "круглых столов" не менее 2-х раз в год</t>
  </si>
  <si>
    <t>Организация и проведение семинаров, рабочих встреч, научно-практической конференции, круглых столов" не менее 2-х раз в год</t>
  </si>
  <si>
    <t>01.01.15 
01.04.16 
01.10.16 
01.04.17 
01.10.17</t>
  </si>
  <si>
    <t>31.12.15
30.06.16
31.12.16
30.06.17
31.12.17</t>
  </si>
  <si>
    <t>01.04.15     01.10.15   01.01.16</t>
  </si>
  <si>
    <t>31.06.15    31.12.15    31.12.17</t>
  </si>
  <si>
    <t>Организация и проведение семинаров, рабочих встреч, научно-практической конференции, "круглых столов" не менее 2-х раз в год</t>
  </si>
  <si>
    <t>Поддержка субъектов малого и среднего предпринимательства в области ремесленной деятельности (организация и проведение выставки сувенирной продукции и ремесленной деятельности)</t>
  </si>
  <si>
    <t>Организация и проведение семинаров, рабочих встреч, научно-практической конференции, круглых столов" по вопросам развития малого и среднего предпринимательства</t>
  </si>
  <si>
    <t>Май (ежегодно, с 2015 года)</t>
  </si>
  <si>
    <t>5.11.</t>
  </si>
  <si>
    <t>Данные органа государственной и муниципальной статистики: информационно-статистический доклад "Социально-экономическое положение Ставропольского края", годовой</t>
  </si>
  <si>
    <t>Развитие системы информационной поддержки и повышение профессиональной грамотности субъектов малого и среднего предпринимательства</t>
  </si>
  <si>
    <t xml:space="preserve">Организация и проведение семинаров, рабочих встреч, научно-практической конференции, "круглых столов" по вопросам развития малого и среднего предпринимательства </t>
  </si>
  <si>
    <t xml:space="preserve">Доля протяженности бесхозяйных сетей, на которые заключены муниципальные контракты, в общем количестве выявленных </t>
  </si>
  <si>
    <t>E=dT/sT, где
dT - объем тепловой энергии с использованием приборов учета;
sT - общий объем тепловой энергии</t>
  </si>
  <si>
    <t xml:space="preserve">D=Ck/Co, где
Ck - протяженность бесхозяйных сетей, на которые заключены муниципальные контракты;
Co - общая протяженность выявленных бесхозяйных сетей
</t>
  </si>
  <si>
    <t>5.12.</t>
  </si>
  <si>
    <t>5.13.</t>
  </si>
  <si>
    <t>Доля бесхозяйных объектов, на которые зарегистрировано право муниципальной собственности, в общем количестве бесхозяйных объектов, поставленных на государственный кадастровый учет</t>
  </si>
  <si>
    <t>Доля бесхозяйных объектов, поставленных на государственный кадастровый учет, в общем количестве бесхозяйных объектов, на которые оформлены технические планы</t>
  </si>
  <si>
    <r>
      <t>D=O</t>
    </r>
    <r>
      <rPr>
        <sz val="10"/>
        <color indexed="8"/>
        <rFont val="Times New Roman"/>
        <family val="1"/>
      </rPr>
      <t xml:space="preserve">y/Ot, где
Oy- количество бесхозяйных объектов, поставленных на государственный кадастровый учет;
Ot- общее количество бесхозяйных объектов, на которые оформлены технические планы
</t>
    </r>
  </si>
  <si>
    <t>D=Om/Oy, где
Om - количество бесхозяйных объектов, на которые зарегистрировано право муниципальной собственности;
Oy - количество бесхозяйных объектов, поставленных на государственный кадастровый учет</t>
  </si>
  <si>
    <t>Индикаторы № 5.11-5.13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</si>
  <si>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Оказание методической и консультационной помощи субъектам малого и среднего предпринимательства</t>
  </si>
  <si>
    <t xml:space="preserve">Данные реестра субъектов малого и среднего предпринимательства - получателей поддержки </t>
  </si>
  <si>
    <t>предоставление муниципального имущества во владение и (или) в пользование на долгосрочной основе субъектам малого и среднего предпринимательства</t>
  </si>
  <si>
    <t>Количество заключенных договоров по передаче в аренду, безвозмездное пользование имущества субъектам малого и среднего предпринимательства</t>
  </si>
  <si>
    <t>соисполнителю - Администрация города Пятигорска</t>
  </si>
  <si>
    <t xml:space="preserve">Ответственный исполнитель программы - Администрация города Пятигорска.
Соисполнители программы - МУ «Управление архитектуры, строительства и жилищно-коммунального хозяйства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культуры администрации города Пятигорска»;
МУ «Управление социальной поддержки населения  администрации города Пятигорска»;
МУ «Управление общественной безопасности  администрации города Пятигорска»;
МУ «Комитет по физической культуре и спорту администрации города Пятигорска»;
</t>
  </si>
  <si>
    <t>Администрация города Пятигорска
МУ «Управление архитектуры, строительства и жилищно-коммунального хозяйства администрации города Пятигорска»;</t>
  </si>
  <si>
    <t>Администрация города Пятигорска</t>
  </si>
  <si>
    <t xml:space="preserve"> Администрация города Пятигорска</t>
  </si>
  <si>
    <t>Администрация города Пятигорска
МУ «Управление образования администрации города Пятигорска»;</t>
  </si>
  <si>
    <r>
      <t xml:space="preserve">МУ «Управление архитектуры, строительства и жилищно-коммунального хозяйства администрации города Пятигорска»;
Администрация города Пятигорска, </t>
    </r>
    <r>
      <rPr>
        <sz val="12"/>
        <rFont val="Times New Roman"/>
        <family val="1"/>
      </rPr>
      <t>МУ «Управление культуры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социальной поддержки администрации города Пятигорска»;
МУ «Управление общественной безопасности администрации города Пятигорска»;
МУ «Комитет по физической культуре и спорту администрации города Пятигорска»;</t>
    </r>
  </si>
  <si>
    <t>МУ «Управление архитектуры, строительства и жилищно-коммунального хозяйства администрации города Пятигорска».</t>
  </si>
  <si>
    <t>МУ «Управление архитектуры, строительства и жилищно-коммунального хозяйства администрации города Пятигорска».
МУ «Управление образования администрации города Пятигорска»;</t>
  </si>
  <si>
    <t>МУ «Управление культуры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социальной поддержки администрации города Пятигорска»;
МУ «Управление общественной безопасности администрации города Пятигорска»;
МУ «Комитет по физической культуре и спорту администрации города Пятигорска»;</t>
  </si>
  <si>
    <t>МУ "Управление имущественных отношений администрации города Пятигорска"</t>
  </si>
  <si>
    <t xml:space="preserve">ПРОГНОЗНАЯ (СПРАВОЧНАЯ) ОЦЕНКА  </t>
  </si>
  <si>
    <t>ресурсного обеспечения реализации муниципальной программы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 за счет средств бюджета города-курорта Пятигорска и иных источников финансирования ( в разрезе источников финансового обеспечения)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</si>
</sst>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0.000"/>
    <numFmt numFmtId="168" formatCode="dd/mm/yy;@"/>
    <numFmt numFmtId="169" formatCode="#,##0_ ;\-#,##0\ "/>
    <numFmt numFmtId="170" formatCode="0_ ;\-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/>
    </xf>
    <xf numFmtId="0" fontId="0" fillId="36" borderId="10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2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10" fillId="0" borderId="1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 wrapText="1"/>
    </xf>
    <xf numFmtId="0" fontId="1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wrapText="1"/>
    </xf>
    <xf numFmtId="0" fontId="5" fillId="4" borderId="10" xfId="0" applyNumberFormat="1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16" fontId="12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/>
    </xf>
    <xf numFmtId="0" fontId="5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49" fontId="12" fillId="4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/>
    </xf>
    <xf numFmtId="0" fontId="10" fillId="4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16" fontId="12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wrapText="1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/>
    </xf>
    <xf numFmtId="1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" fontId="0" fillId="0" borderId="0" xfId="0" applyNumberForma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168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6" fontId="5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/>
    </xf>
    <xf numFmtId="168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 shrinkToFit="1"/>
    </xf>
    <xf numFmtId="0" fontId="54" fillId="0" borderId="10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54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6" fontId="12" fillId="0" borderId="10" xfId="58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6" fontId="14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12" fillId="0" borderId="12" xfId="0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5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167" fontId="54" fillId="0" borderId="11" xfId="0" applyNumberFormat="1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0" fillId="39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169" fontId="14" fillId="0" borderId="10" xfId="58" applyNumberFormat="1" applyFont="1" applyFill="1" applyBorder="1" applyAlignment="1">
      <alignment horizontal="center" vertical="center"/>
    </xf>
    <xf numFmtId="169" fontId="12" fillId="0" borderId="10" xfId="58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170" fontId="12" fillId="0" borderId="10" xfId="5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2" fontId="5" fillId="0" borderId="2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16" fontId="5" fillId="0" borderId="16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 wrapText="1"/>
    </xf>
    <xf numFmtId="16" fontId="5" fillId="0" borderId="16" xfId="0" applyNumberFormat="1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52;&#1055;%20&#1069;&#1082;&#1086;&#1085;&#1086;&#1084;&#1080;&#1082;&#1072;\&#1052;&#1055;%20&#1052;&#1086;&#1076;&#1077;&#1088;&#1085;&#1080;&#1079;&#1072;&#1094;&#1080;&#1103;%20&#1101;&#1082;&#1086;&#1085;&#1086;&#1084;&#1080;&#1082;&#1080;\&#1055;&#1088;&#1080;&#1083;&#1086;&#1078;&#1077;&#1085;&#1080;&#1103;%20&#1082;%20&#1052;&#1055;%20&#1052;&#1086;&#1076;&#1077;&#1088;&#1085;&#1080;&#1079;&#1072;&#1094;&#1080;&#1103;%20&#1101;&#1082;&#1086;&#1085;&#1086;&#1084;&#1080;&#1082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3"/>
      <sheetName val="Прил. 5 УЭР(наш)"/>
      <sheetName val="Прил. 4"/>
      <sheetName val="Прил. 5-печать"/>
      <sheetName val="Прил. 5-расчет"/>
      <sheetName val="Прил. 6"/>
      <sheetName val="Прил. 7 - нужно в декабре"/>
    </sheetNames>
    <sheetDataSet>
      <sheetData sheetId="6">
        <row r="48">
          <cell r="D48">
            <v>0</v>
          </cell>
        </row>
        <row r="128">
          <cell r="H128">
            <v>266.206</v>
          </cell>
          <cell r="I128">
            <v>266.206</v>
          </cell>
        </row>
        <row r="144">
          <cell r="F144">
            <v>4607.949999999999</v>
          </cell>
          <cell r="H144">
            <v>5380.789000000001</v>
          </cell>
          <cell r="I144">
            <v>6057.789000000001</v>
          </cell>
        </row>
        <row r="166">
          <cell r="H166">
            <v>1176</v>
          </cell>
          <cell r="I166">
            <v>903.59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70" zoomScaleSheetLayoutView="70" zoomScalePageLayoutView="50" workbookViewId="0" topLeftCell="A22">
      <selection activeCell="A46" sqref="A46:IV48"/>
    </sheetView>
  </sheetViews>
  <sheetFormatPr defaultColWidth="9.140625" defaultRowHeight="15"/>
  <cols>
    <col min="1" max="1" width="6.8515625" style="96" customWidth="1"/>
    <col min="2" max="2" width="43.00390625" style="96" customWidth="1"/>
    <col min="3" max="3" width="13.7109375" style="96" customWidth="1"/>
    <col min="4" max="4" width="10.8515625" style="96" customWidth="1"/>
    <col min="5" max="5" width="8.140625" style="96" customWidth="1"/>
    <col min="6" max="6" width="9.00390625" style="96" customWidth="1"/>
    <col min="7" max="7" width="9.7109375" style="96" customWidth="1"/>
    <col min="8" max="8" width="11.28125" style="96" customWidth="1"/>
    <col min="9" max="9" width="11.140625" style="96" customWidth="1"/>
    <col min="10" max="10" width="12.140625" style="96" customWidth="1"/>
    <col min="11" max="11" width="45.00390625" style="96" customWidth="1"/>
    <col min="12" max="12" width="32.421875" style="96" customWidth="1"/>
    <col min="13" max="16384" width="9.140625" style="96" customWidth="1"/>
  </cols>
  <sheetData>
    <row r="1" spans="1:17" ht="15" customHeight="1">
      <c r="A1" s="182"/>
      <c r="B1" s="182"/>
      <c r="C1" s="182"/>
      <c r="D1" s="182"/>
      <c r="E1" s="54"/>
      <c r="F1" s="182"/>
      <c r="G1" s="428" t="s">
        <v>10</v>
      </c>
      <c r="H1" s="428"/>
      <c r="I1" s="428"/>
      <c r="J1" s="428"/>
      <c r="K1" s="428"/>
      <c r="L1" s="103"/>
      <c r="M1" s="103"/>
      <c r="N1" s="103"/>
      <c r="O1" s="103"/>
      <c r="P1" s="103"/>
      <c r="Q1" s="103"/>
    </row>
    <row r="2" spans="1:17" ht="48.75" customHeight="1">
      <c r="A2" s="182"/>
      <c r="B2" s="182"/>
      <c r="C2" s="182"/>
      <c r="D2" s="182"/>
      <c r="E2" s="54"/>
      <c r="F2" s="54"/>
      <c r="G2" s="428" t="s">
        <v>593</v>
      </c>
      <c r="H2" s="428"/>
      <c r="I2" s="428"/>
      <c r="J2" s="428"/>
      <c r="K2" s="428"/>
      <c r="L2" s="103"/>
      <c r="M2" s="103"/>
      <c r="N2" s="103"/>
      <c r="O2" s="103"/>
      <c r="P2" s="103"/>
      <c r="Q2" s="103"/>
    </row>
    <row r="3" spans="1:11" ht="14.2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3" ht="15.75" customHeight="1">
      <c r="A4" s="430" t="s">
        <v>11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103"/>
      <c r="M4" s="103"/>
    </row>
    <row r="5" spans="1:13" ht="17.25" customHeight="1">
      <c r="A5" s="429" t="s">
        <v>12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104"/>
      <c r="M5" s="104"/>
    </row>
    <row r="6" ht="9" customHeight="1"/>
    <row r="7" spans="1:12" ht="37.5" customHeight="1">
      <c r="A7" s="431" t="s">
        <v>13</v>
      </c>
      <c r="B7" s="431" t="s">
        <v>14</v>
      </c>
      <c r="C7" s="431" t="s">
        <v>15</v>
      </c>
      <c r="D7" s="434" t="s">
        <v>16</v>
      </c>
      <c r="E7" s="435"/>
      <c r="F7" s="435"/>
      <c r="G7" s="435"/>
      <c r="H7" s="435"/>
      <c r="I7" s="435"/>
      <c r="J7" s="436"/>
      <c r="K7" s="432" t="s">
        <v>17</v>
      </c>
      <c r="L7" s="105"/>
    </row>
    <row r="8" spans="1:12" ht="31.5">
      <c r="A8" s="431"/>
      <c r="B8" s="431"/>
      <c r="C8" s="431"/>
      <c r="D8" s="167" t="s">
        <v>565</v>
      </c>
      <c r="E8" s="167">
        <v>2014</v>
      </c>
      <c r="F8" s="167">
        <v>2015</v>
      </c>
      <c r="G8" s="167">
        <v>2016</v>
      </c>
      <c r="H8" s="167">
        <v>2017</v>
      </c>
      <c r="I8" s="167">
        <v>2018</v>
      </c>
      <c r="J8" s="167">
        <v>2019</v>
      </c>
      <c r="K8" s="433"/>
      <c r="L8" s="106"/>
    </row>
    <row r="9" spans="1:11" ht="20.25" customHeight="1">
      <c r="A9" s="167">
        <v>1</v>
      </c>
      <c r="B9" s="167">
        <v>2</v>
      </c>
      <c r="C9" s="167">
        <v>3</v>
      </c>
      <c r="D9" s="167">
        <v>4</v>
      </c>
      <c r="E9" s="167">
        <v>5</v>
      </c>
      <c r="F9" s="167">
        <v>6</v>
      </c>
      <c r="G9" s="167">
        <v>7</v>
      </c>
      <c r="H9" s="167">
        <v>8</v>
      </c>
      <c r="I9" s="167">
        <v>9</v>
      </c>
      <c r="J9" s="167">
        <v>10</v>
      </c>
      <c r="K9" s="167">
        <v>11</v>
      </c>
    </row>
    <row r="10" spans="1:11" ht="30.75" customHeight="1">
      <c r="A10" s="422" t="s">
        <v>594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4"/>
    </row>
    <row r="11" spans="1:11" ht="15.75">
      <c r="A11" s="416" t="s">
        <v>290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8"/>
    </row>
    <row r="12" spans="1:21" s="395" customFormat="1" ht="118.5" customHeight="1">
      <c r="A12" s="400" t="s">
        <v>51</v>
      </c>
      <c r="B12" s="403" t="s">
        <v>330</v>
      </c>
      <c r="C12" s="402" t="s">
        <v>56</v>
      </c>
      <c r="D12" s="107">
        <f>3382+48</f>
        <v>3430</v>
      </c>
      <c r="E12" s="107">
        <f>3491+48</f>
        <v>3539</v>
      </c>
      <c r="F12" s="107">
        <v>3576</v>
      </c>
      <c r="G12" s="107">
        <v>3632</v>
      </c>
      <c r="H12" s="408">
        <v>3696</v>
      </c>
      <c r="I12" s="408">
        <v>3771</v>
      </c>
      <c r="J12" s="408">
        <v>3849</v>
      </c>
      <c r="K12" s="52" t="s">
        <v>591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395" customFormat="1" ht="75">
      <c r="A13" s="400" t="s">
        <v>52</v>
      </c>
      <c r="B13" s="401" t="s">
        <v>61</v>
      </c>
      <c r="C13" s="402" t="s">
        <v>57</v>
      </c>
      <c r="D13" s="107">
        <v>8759</v>
      </c>
      <c r="E13" s="107">
        <v>8765</v>
      </c>
      <c r="F13" s="107">
        <v>9034</v>
      </c>
      <c r="G13" s="107">
        <v>9121</v>
      </c>
      <c r="H13" s="408">
        <v>9222</v>
      </c>
      <c r="I13" s="408">
        <v>9328</v>
      </c>
      <c r="J13" s="408">
        <v>9439</v>
      </c>
      <c r="K13" s="52" t="s">
        <v>865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395" customFormat="1" ht="231.75" customHeight="1">
      <c r="A14" s="400" t="s">
        <v>53</v>
      </c>
      <c r="B14" s="401" t="s">
        <v>60</v>
      </c>
      <c r="C14" s="402" t="s">
        <v>69</v>
      </c>
      <c r="D14" s="370">
        <v>22.83</v>
      </c>
      <c r="E14" s="370">
        <v>22.97</v>
      </c>
      <c r="F14" s="370">
        <v>23.4</v>
      </c>
      <c r="G14" s="371">
        <v>23.9</v>
      </c>
      <c r="H14" s="371">
        <v>24.52</v>
      </c>
      <c r="I14" s="371">
        <v>25.1</v>
      </c>
      <c r="J14" s="371">
        <v>25.8</v>
      </c>
      <c r="K14" s="407" t="s">
        <v>586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11" ht="150">
      <c r="A15" s="363" t="s">
        <v>54</v>
      </c>
      <c r="B15" s="364" t="s">
        <v>280</v>
      </c>
      <c r="C15" s="365" t="s">
        <v>58</v>
      </c>
      <c r="D15" s="107">
        <v>55.1</v>
      </c>
      <c r="E15" s="107">
        <v>60.3</v>
      </c>
      <c r="F15" s="107">
        <v>70.4</v>
      </c>
      <c r="G15" s="370">
        <v>77.8</v>
      </c>
      <c r="H15" s="371">
        <v>84.5</v>
      </c>
      <c r="I15" s="371">
        <v>92.9</v>
      </c>
      <c r="J15" s="371">
        <v>102.1</v>
      </c>
      <c r="K15" s="52" t="s">
        <v>587</v>
      </c>
    </row>
    <row r="16" spans="1:11" ht="135">
      <c r="A16" s="363" t="s">
        <v>55</v>
      </c>
      <c r="B16" s="364" t="s">
        <v>573</v>
      </c>
      <c r="C16" s="365" t="s">
        <v>59</v>
      </c>
      <c r="D16" s="372">
        <v>1862.8</v>
      </c>
      <c r="E16" s="372">
        <v>1890</v>
      </c>
      <c r="F16" s="373">
        <v>1921.3</v>
      </c>
      <c r="G16" s="373">
        <v>1931.1</v>
      </c>
      <c r="H16" s="374">
        <v>1977.6</v>
      </c>
      <c r="I16" s="374">
        <v>2004.6</v>
      </c>
      <c r="J16" s="374">
        <v>2032</v>
      </c>
      <c r="K16" s="52" t="s">
        <v>574</v>
      </c>
    </row>
    <row r="17" spans="1:11" ht="139.5" customHeight="1">
      <c r="A17" s="398" t="s">
        <v>102</v>
      </c>
      <c r="B17" s="403" t="s">
        <v>881</v>
      </c>
      <c r="C17" s="226" t="s">
        <v>56</v>
      </c>
      <c r="D17" s="404">
        <v>1</v>
      </c>
      <c r="E17" s="404">
        <v>5</v>
      </c>
      <c r="F17" s="373">
        <v>1</v>
      </c>
      <c r="G17" s="373">
        <v>2</v>
      </c>
      <c r="H17" s="405">
        <v>2</v>
      </c>
      <c r="I17" s="405">
        <v>2</v>
      </c>
      <c r="J17" s="406">
        <v>2</v>
      </c>
      <c r="K17" s="52" t="s">
        <v>879</v>
      </c>
    </row>
    <row r="18" spans="1:11" ht="15.75">
      <c r="A18" s="416" t="s">
        <v>291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8"/>
    </row>
    <row r="19" spans="1:11" ht="45">
      <c r="A19" s="190" t="s">
        <v>66</v>
      </c>
      <c r="B19" s="364" t="s">
        <v>62</v>
      </c>
      <c r="C19" s="365" t="s">
        <v>56</v>
      </c>
      <c r="D19" s="107">
        <v>20</v>
      </c>
      <c r="E19" s="107">
        <v>21</v>
      </c>
      <c r="F19" s="107">
        <v>22</v>
      </c>
      <c r="G19" s="107">
        <v>23</v>
      </c>
      <c r="H19" s="107">
        <v>25</v>
      </c>
      <c r="I19" s="107">
        <v>25</v>
      </c>
      <c r="J19" s="107">
        <v>25</v>
      </c>
      <c r="K19" s="52" t="s">
        <v>571</v>
      </c>
    </row>
    <row r="20" spans="1:11" ht="30" customHeight="1">
      <c r="A20" s="363" t="s">
        <v>67</v>
      </c>
      <c r="B20" s="53" t="s">
        <v>567</v>
      </c>
      <c r="C20" s="425"/>
      <c r="D20" s="426"/>
      <c r="E20" s="426"/>
      <c r="F20" s="426"/>
      <c r="G20" s="426"/>
      <c r="H20" s="426"/>
      <c r="I20" s="426"/>
      <c r="J20" s="427"/>
      <c r="K20" s="419" t="s">
        <v>572</v>
      </c>
    </row>
    <row r="21" spans="1:11" ht="21.75" customHeight="1">
      <c r="A21" s="363" t="s">
        <v>128</v>
      </c>
      <c r="B21" s="53" t="s">
        <v>64</v>
      </c>
      <c r="C21" s="365" t="s">
        <v>56</v>
      </c>
      <c r="D21" s="107">
        <v>5408</v>
      </c>
      <c r="E21" s="107">
        <v>5447</v>
      </c>
      <c r="F21" s="107">
        <v>5476</v>
      </c>
      <c r="G21" s="107">
        <v>5505</v>
      </c>
      <c r="H21" s="107">
        <v>5523</v>
      </c>
      <c r="I21" s="107">
        <v>5552</v>
      </c>
      <c r="J21" s="107">
        <v>6236</v>
      </c>
      <c r="K21" s="420"/>
    </row>
    <row r="22" spans="1:11" ht="15.75">
      <c r="A22" s="363" t="s">
        <v>129</v>
      </c>
      <c r="B22" s="53" t="s">
        <v>65</v>
      </c>
      <c r="C22" s="365" t="s">
        <v>56</v>
      </c>
      <c r="D22" s="107">
        <v>1148</v>
      </c>
      <c r="E22" s="107">
        <v>1162</v>
      </c>
      <c r="F22" s="107">
        <v>1187</v>
      </c>
      <c r="G22" s="107">
        <v>1217</v>
      </c>
      <c r="H22" s="107">
        <v>1246</v>
      </c>
      <c r="I22" s="107">
        <v>1246</v>
      </c>
      <c r="J22" s="107">
        <v>1246</v>
      </c>
      <c r="K22" s="421"/>
    </row>
    <row r="23" spans="1:11" ht="18" customHeight="1">
      <c r="A23" s="190" t="s">
        <v>138</v>
      </c>
      <c r="B23" s="53" t="s">
        <v>68</v>
      </c>
      <c r="C23" s="425"/>
      <c r="D23" s="426"/>
      <c r="E23" s="426"/>
      <c r="F23" s="426"/>
      <c r="G23" s="426"/>
      <c r="H23" s="426"/>
      <c r="I23" s="426"/>
      <c r="J23" s="427"/>
      <c r="K23" s="419" t="s">
        <v>572</v>
      </c>
    </row>
    <row r="24" spans="1:11" ht="15.75">
      <c r="A24" s="363" t="s">
        <v>144</v>
      </c>
      <c r="B24" s="53" t="s">
        <v>64</v>
      </c>
      <c r="C24" s="365" t="s">
        <v>69</v>
      </c>
      <c r="D24" s="107">
        <v>96.5</v>
      </c>
      <c r="E24" s="107">
        <v>97.3</v>
      </c>
      <c r="F24" s="370">
        <v>98</v>
      </c>
      <c r="G24" s="370">
        <v>99</v>
      </c>
      <c r="H24" s="370">
        <v>100.2</v>
      </c>
      <c r="I24" s="107">
        <v>101.5</v>
      </c>
      <c r="J24" s="370">
        <v>109</v>
      </c>
      <c r="K24" s="420"/>
    </row>
    <row r="25" spans="1:11" ht="15.75">
      <c r="A25" s="363" t="s">
        <v>145</v>
      </c>
      <c r="B25" s="53" t="s">
        <v>65</v>
      </c>
      <c r="C25" s="365" t="s">
        <v>69</v>
      </c>
      <c r="D25" s="370">
        <v>70.9</v>
      </c>
      <c r="E25" s="370">
        <v>71.3</v>
      </c>
      <c r="F25" s="107">
        <v>71.8</v>
      </c>
      <c r="G25" s="107">
        <v>72.6</v>
      </c>
      <c r="H25" s="107">
        <v>73.3</v>
      </c>
      <c r="I25" s="107">
        <v>74.1</v>
      </c>
      <c r="J25" s="370">
        <v>75</v>
      </c>
      <c r="K25" s="421"/>
    </row>
    <row r="26" spans="1:11" ht="155.25" customHeight="1">
      <c r="A26" s="363" t="s">
        <v>142</v>
      </c>
      <c r="B26" s="53" t="s">
        <v>81</v>
      </c>
      <c r="C26" s="365" t="s">
        <v>57</v>
      </c>
      <c r="D26" s="107">
        <v>5589</v>
      </c>
      <c r="E26" s="107">
        <v>5589</v>
      </c>
      <c r="F26" s="107">
        <f>5589+16</f>
        <v>5605</v>
      </c>
      <c r="G26" s="107">
        <f>5589+16+7</f>
        <v>5612</v>
      </c>
      <c r="H26" s="107">
        <f>5589+16+7</f>
        <v>5612</v>
      </c>
      <c r="I26" s="107">
        <f>5589+16+7</f>
        <v>5612</v>
      </c>
      <c r="J26" s="107">
        <v>6002</v>
      </c>
      <c r="K26" s="52" t="s">
        <v>588</v>
      </c>
    </row>
    <row r="27" spans="1:11" ht="47.25">
      <c r="A27" s="363" t="s">
        <v>602</v>
      </c>
      <c r="B27" s="53" t="s">
        <v>63</v>
      </c>
      <c r="C27" s="425"/>
      <c r="D27" s="426"/>
      <c r="E27" s="426"/>
      <c r="F27" s="426"/>
      <c r="G27" s="426"/>
      <c r="H27" s="426"/>
      <c r="I27" s="426"/>
      <c r="J27" s="427"/>
      <c r="K27" s="419" t="s">
        <v>575</v>
      </c>
    </row>
    <row r="28" spans="1:11" ht="15.75">
      <c r="A28" s="363" t="s">
        <v>603</v>
      </c>
      <c r="B28" s="53" t="s">
        <v>70</v>
      </c>
      <c r="C28" s="365" t="s">
        <v>59</v>
      </c>
      <c r="D28" s="370">
        <v>1108.7</v>
      </c>
      <c r="E28" s="370">
        <v>1137.4</v>
      </c>
      <c r="F28" s="370">
        <v>1372</v>
      </c>
      <c r="G28" s="370">
        <v>1517.9</v>
      </c>
      <c r="H28" s="370">
        <v>1676.6</v>
      </c>
      <c r="I28" s="370">
        <v>1861.1</v>
      </c>
      <c r="J28" s="370">
        <v>2080.8</v>
      </c>
      <c r="K28" s="420"/>
    </row>
    <row r="29" spans="1:11" ht="15.75">
      <c r="A29" s="363" t="s">
        <v>604</v>
      </c>
      <c r="B29" s="53" t="s">
        <v>71</v>
      </c>
      <c r="C29" s="365" t="s">
        <v>59</v>
      </c>
      <c r="D29" s="107">
        <v>317.9</v>
      </c>
      <c r="E29" s="107">
        <v>321</v>
      </c>
      <c r="F29" s="107">
        <v>370.7</v>
      </c>
      <c r="G29" s="370">
        <v>393.5</v>
      </c>
      <c r="H29" s="370">
        <v>418.3</v>
      </c>
      <c r="I29" s="370">
        <v>444.7</v>
      </c>
      <c r="J29" s="370">
        <v>475.6</v>
      </c>
      <c r="K29" s="420"/>
    </row>
    <row r="30" spans="1:11" ht="15.75">
      <c r="A30" s="363" t="s">
        <v>605</v>
      </c>
      <c r="B30" s="53" t="s">
        <v>72</v>
      </c>
      <c r="C30" s="365" t="s">
        <v>59</v>
      </c>
      <c r="D30" s="107">
        <v>1998.1</v>
      </c>
      <c r="E30" s="370">
        <v>2096.6</v>
      </c>
      <c r="F30" s="370">
        <v>2279.2</v>
      </c>
      <c r="G30" s="370">
        <v>2457.7</v>
      </c>
      <c r="H30" s="370">
        <v>2631.4</v>
      </c>
      <c r="I30" s="370">
        <v>2863.2</v>
      </c>
      <c r="J30" s="370">
        <v>3208.5</v>
      </c>
      <c r="K30" s="421"/>
    </row>
    <row r="31" spans="1:11" ht="15.75">
      <c r="A31" s="416" t="s">
        <v>461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8"/>
    </row>
    <row r="32" spans="1:11" ht="63.75" customHeight="1">
      <c r="A32" s="367" t="s">
        <v>77</v>
      </c>
      <c r="B32" s="375" t="s">
        <v>456</v>
      </c>
      <c r="C32" s="365" t="s">
        <v>56</v>
      </c>
      <c r="D32" s="376">
        <v>952</v>
      </c>
      <c r="E32" s="107">
        <v>923</v>
      </c>
      <c r="F32" s="376">
        <v>894</v>
      </c>
      <c r="G32" s="107">
        <v>865</v>
      </c>
      <c r="H32" s="376"/>
      <c r="I32" s="107"/>
      <c r="J32" s="376"/>
      <c r="K32" s="98" t="s">
        <v>663</v>
      </c>
    </row>
    <row r="33" spans="1:11" ht="120">
      <c r="A33" s="367" t="s">
        <v>78</v>
      </c>
      <c r="B33" s="53" t="s">
        <v>457</v>
      </c>
      <c r="C33" s="366" t="s">
        <v>76</v>
      </c>
      <c r="D33" s="107">
        <v>99.5</v>
      </c>
      <c r="E33" s="107">
        <v>100</v>
      </c>
      <c r="F33" s="107">
        <v>100</v>
      </c>
      <c r="G33" s="107">
        <v>100</v>
      </c>
      <c r="H33" s="107"/>
      <c r="I33" s="107"/>
      <c r="J33" s="107"/>
      <c r="K33" s="98" t="s">
        <v>662</v>
      </c>
    </row>
    <row r="34" spans="1:11" ht="78.75">
      <c r="A34" s="367" t="s">
        <v>79</v>
      </c>
      <c r="B34" s="377" t="s">
        <v>576</v>
      </c>
      <c r="C34" s="366" t="s">
        <v>458</v>
      </c>
      <c r="D34" s="378">
        <v>28</v>
      </c>
      <c r="E34" s="107">
        <v>26</v>
      </c>
      <c r="F34" s="107">
        <v>26</v>
      </c>
      <c r="G34" s="107">
        <v>25</v>
      </c>
      <c r="H34" s="107"/>
      <c r="I34" s="107"/>
      <c r="J34" s="107"/>
      <c r="K34" s="98" t="s">
        <v>663</v>
      </c>
    </row>
    <row r="35" spans="1:11" ht="15.75">
      <c r="A35" s="416" t="s">
        <v>305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8"/>
    </row>
    <row r="36" spans="1:11" ht="78.75" customHeight="1">
      <c r="A36" s="102" t="s">
        <v>73</v>
      </c>
      <c r="B36" s="32" t="s">
        <v>446</v>
      </c>
      <c r="C36" s="13" t="s">
        <v>5</v>
      </c>
      <c r="D36" s="385">
        <v>142.4502878</v>
      </c>
      <c r="E36" s="385">
        <v>140.62</v>
      </c>
      <c r="F36" s="385">
        <v>139.49</v>
      </c>
      <c r="G36" s="385">
        <v>138.89</v>
      </c>
      <c r="H36" s="385">
        <v>137.94</v>
      </c>
      <c r="I36" s="385">
        <v>137.07</v>
      </c>
      <c r="J36" s="385">
        <v>136.21</v>
      </c>
      <c r="K36" s="98" t="s">
        <v>577</v>
      </c>
    </row>
    <row r="37" spans="1:11" ht="78.75">
      <c r="A37" s="102" t="s">
        <v>74</v>
      </c>
      <c r="B37" s="64" t="s">
        <v>7</v>
      </c>
      <c r="C37" s="12" t="s">
        <v>6</v>
      </c>
      <c r="D37" s="385">
        <v>9</v>
      </c>
      <c r="E37" s="385">
        <v>8.5</v>
      </c>
      <c r="F37" s="385">
        <v>7.5</v>
      </c>
      <c r="G37" s="385">
        <v>7</v>
      </c>
      <c r="H37" s="385">
        <v>6.5</v>
      </c>
      <c r="I37" s="385">
        <v>6</v>
      </c>
      <c r="J37" s="385">
        <v>5.5</v>
      </c>
      <c r="K37" s="98" t="s">
        <v>578</v>
      </c>
    </row>
    <row r="38" spans="1:11" ht="63">
      <c r="A38" s="102" t="s">
        <v>75</v>
      </c>
      <c r="B38" s="160" t="s">
        <v>8</v>
      </c>
      <c r="C38" s="12" t="s">
        <v>9</v>
      </c>
      <c r="D38" s="385">
        <v>0.21</v>
      </c>
      <c r="E38" s="385">
        <v>0.18</v>
      </c>
      <c r="F38" s="385">
        <v>0.17</v>
      </c>
      <c r="G38" s="385">
        <v>0.16</v>
      </c>
      <c r="H38" s="385">
        <v>0.16</v>
      </c>
      <c r="I38" s="385">
        <v>0.15</v>
      </c>
      <c r="J38" s="385">
        <v>0.14</v>
      </c>
      <c r="K38" s="98" t="s">
        <v>579</v>
      </c>
    </row>
    <row r="39" spans="1:11" ht="47.25">
      <c r="A39" s="164" t="s">
        <v>399</v>
      </c>
      <c r="B39" s="53" t="s">
        <v>450</v>
      </c>
      <c r="C39" s="12" t="s">
        <v>449</v>
      </c>
      <c r="D39" s="386">
        <v>5.85533333333333</v>
      </c>
      <c r="E39" s="386">
        <v>5.25</v>
      </c>
      <c r="F39" s="386">
        <v>4.65</v>
      </c>
      <c r="G39" s="386">
        <v>4.05</v>
      </c>
      <c r="H39" s="386">
        <v>3.45</v>
      </c>
      <c r="I39" s="386">
        <v>2.84</v>
      </c>
      <c r="J39" s="386">
        <v>2.23</v>
      </c>
      <c r="K39" s="98" t="s">
        <v>580</v>
      </c>
    </row>
    <row r="40" spans="1:11" ht="47.25">
      <c r="A40" s="164" t="s">
        <v>452</v>
      </c>
      <c r="B40" s="53" t="s">
        <v>448</v>
      </c>
      <c r="C40" s="12" t="s">
        <v>9</v>
      </c>
      <c r="D40" s="387">
        <v>0.332</v>
      </c>
      <c r="E40" s="387">
        <v>0.312</v>
      </c>
      <c r="F40" s="387">
        <v>0.292</v>
      </c>
      <c r="G40" s="387">
        <v>0.278</v>
      </c>
      <c r="H40" s="387">
        <v>0.265</v>
      </c>
      <c r="I40" s="387">
        <v>0.259</v>
      </c>
      <c r="J40" s="387">
        <v>0.256</v>
      </c>
      <c r="K40" s="98" t="s">
        <v>581</v>
      </c>
    </row>
    <row r="41" spans="1:11" ht="45">
      <c r="A41" s="164" t="s">
        <v>453</v>
      </c>
      <c r="B41" s="191" t="s">
        <v>617</v>
      </c>
      <c r="C41" s="163" t="s">
        <v>394</v>
      </c>
      <c r="D41" s="388">
        <v>159.5</v>
      </c>
      <c r="E41" s="388">
        <v>159.5</v>
      </c>
      <c r="F41" s="388">
        <v>159.4</v>
      </c>
      <c r="G41" s="388">
        <v>159.4</v>
      </c>
      <c r="H41" s="388">
        <v>159.4</v>
      </c>
      <c r="I41" s="388">
        <v>159.4</v>
      </c>
      <c r="J41" s="388">
        <v>159.4</v>
      </c>
      <c r="K41" s="98" t="s">
        <v>582</v>
      </c>
    </row>
    <row r="42" spans="1:11" ht="47.25">
      <c r="A42" s="164" t="s">
        <v>454</v>
      </c>
      <c r="B42" s="53" t="s">
        <v>392</v>
      </c>
      <c r="C42" s="163" t="s">
        <v>394</v>
      </c>
      <c r="D42" s="388">
        <v>29.1</v>
      </c>
      <c r="E42" s="388">
        <v>28.8</v>
      </c>
      <c r="F42" s="388">
        <v>28.8</v>
      </c>
      <c r="G42" s="388">
        <v>28.6</v>
      </c>
      <c r="H42" s="388">
        <v>28.2</v>
      </c>
      <c r="I42" s="388">
        <v>28.2</v>
      </c>
      <c r="J42" s="388">
        <v>28.2</v>
      </c>
      <c r="K42" s="98" t="s">
        <v>585</v>
      </c>
    </row>
    <row r="43" spans="1:11" ht="47.25">
      <c r="A43" s="164" t="s">
        <v>455</v>
      </c>
      <c r="B43" s="53" t="s">
        <v>393</v>
      </c>
      <c r="C43" s="192" t="s">
        <v>76</v>
      </c>
      <c r="D43" s="388">
        <v>12.35</v>
      </c>
      <c r="E43" s="388">
        <v>12.2</v>
      </c>
      <c r="F43" s="388">
        <v>12.2</v>
      </c>
      <c r="G43" s="388">
        <v>12.1</v>
      </c>
      <c r="H43" s="388">
        <v>11.9</v>
      </c>
      <c r="I43" s="388">
        <v>11.7</v>
      </c>
      <c r="J43" s="388">
        <v>11.1</v>
      </c>
      <c r="K43" s="98" t="s">
        <v>583</v>
      </c>
    </row>
    <row r="44" spans="1:11" ht="63">
      <c r="A44" s="165" t="s">
        <v>545</v>
      </c>
      <c r="B44" s="53" t="s">
        <v>563</v>
      </c>
      <c r="C44" s="192" t="s">
        <v>76</v>
      </c>
      <c r="D44" s="388">
        <v>96</v>
      </c>
      <c r="E44" s="388">
        <v>99.8</v>
      </c>
      <c r="F44" s="388">
        <v>99.9</v>
      </c>
      <c r="G44" s="388">
        <v>100</v>
      </c>
      <c r="H44" s="388">
        <v>100</v>
      </c>
      <c r="I44" s="388">
        <v>100</v>
      </c>
      <c r="J44" s="388">
        <v>100</v>
      </c>
      <c r="K44" s="98" t="s">
        <v>584</v>
      </c>
    </row>
    <row r="45" spans="1:11" ht="63">
      <c r="A45" s="368" t="s">
        <v>546</v>
      </c>
      <c r="B45" s="53" t="s">
        <v>562</v>
      </c>
      <c r="C45" s="369" t="s">
        <v>76</v>
      </c>
      <c r="D45" s="388">
        <v>78</v>
      </c>
      <c r="E45" s="388">
        <v>79.3</v>
      </c>
      <c r="F45" s="388">
        <v>80.6</v>
      </c>
      <c r="G45" s="388">
        <v>82.6</v>
      </c>
      <c r="H45" s="388">
        <v>83</v>
      </c>
      <c r="I45" s="388">
        <v>83.3</v>
      </c>
      <c r="J45" s="388">
        <v>84.4</v>
      </c>
      <c r="K45" s="98" t="s">
        <v>869</v>
      </c>
    </row>
    <row r="46" spans="1:11" ht="75" customHeight="1">
      <c r="A46" s="141" t="s">
        <v>864</v>
      </c>
      <c r="B46" s="53" t="s">
        <v>868</v>
      </c>
      <c r="C46" s="384" t="s">
        <v>76</v>
      </c>
      <c r="D46" s="391">
        <v>100</v>
      </c>
      <c r="E46" s="390"/>
      <c r="F46" s="390"/>
      <c r="G46" s="390"/>
      <c r="H46" s="390"/>
      <c r="I46" s="390"/>
      <c r="J46" s="390"/>
      <c r="K46" s="98" t="s">
        <v>870</v>
      </c>
    </row>
    <row r="47" spans="1:11" ht="81.75" customHeight="1">
      <c r="A47" s="141" t="s">
        <v>871</v>
      </c>
      <c r="B47" s="53" t="s">
        <v>874</v>
      </c>
      <c r="C47" s="384" t="s">
        <v>76</v>
      </c>
      <c r="D47" s="391"/>
      <c r="E47" s="391">
        <v>100</v>
      </c>
      <c r="F47" s="391"/>
      <c r="G47" s="391"/>
      <c r="H47" s="391"/>
      <c r="I47" s="391"/>
      <c r="J47" s="391"/>
      <c r="K47" s="383" t="s">
        <v>875</v>
      </c>
    </row>
    <row r="48" spans="1:11" ht="82.5" customHeight="1">
      <c r="A48" s="301" t="s">
        <v>872</v>
      </c>
      <c r="B48" s="389" t="s">
        <v>873</v>
      </c>
      <c r="C48" s="384" t="s">
        <v>76</v>
      </c>
      <c r="D48" s="392"/>
      <c r="E48" s="392"/>
      <c r="F48" s="379">
        <v>100</v>
      </c>
      <c r="G48" s="392"/>
      <c r="H48" s="392"/>
      <c r="I48" s="392"/>
      <c r="J48" s="392"/>
      <c r="K48" s="393" t="s">
        <v>876</v>
      </c>
    </row>
    <row r="49" spans="2:4" ht="15.75">
      <c r="B49" s="205"/>
      <c r="C49" s="205"/>
      <c r="D49" s="205"/>
    </row>
  </sheetData>
  <sheetProtection/>
  <mergeCells count="20">
    <mergeCell ref="G2:K2"/>
    <mergeCell ref="G1:K1"/>
    <mergeCell ref="A5:K5"/>
    <mergeCell ref="A4:K4"/>
    <mergeCell ref="A7:A8"/>
    <mergeCell ref="B7:B8"/>
    <mergeCell ref="C7:C8"/>
    <mergeCell ref="K7:K8"/>
    <mergeCell ref="D7:J7"/>
    <mergeCell ref="A10:K10"/>
    <mergeCell ref="A18:K18"/>
    <mergeCell ref="A31:K31"/>
    <mergeCell ref="C23:J23"/>
    <mergeCell ref="C27:J27"/>
    <mergeCell ref="C20:J20"/>
    <mergeCell ref="A35:K35"/>
    <mergeCell ref="K20:K22"/>
    <mergeCell ref="K23:K25"/>
    <mergeCell ref="K27:K30"/>
    <mergeCell ref="A11:K11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70" zoomScaleNormal="80" zoomScaleSheetLayoutView="70" zoomScalePageLayoutView="0" workbookViewId="0" topLeftCell="A1">
      <selection activeCell="G12" sqref="G12"/>
    </sheetView>
  </sheetViews>
  <sheetFormatPr defaultColWidth="9.140625" defaultRowHeight="15"/>
  <cols>
    <col min="1" max="1" width="6.57421875" style="0" customWidth="1"/>
    <col min="2" max="2" width="31.421875" style="0" customWidth="1"/>
    <col min="3" max="3" width="19.140625" style="0" customWidth="1"/>
    <col min="4" max="4" width="7.140625" style="0" customWidth="1"/>
    <col min="5" max="5" width="6.57421875" style="0" customWidth="1"/>
    <col min="6" max="6" width="6.8515625" style="0" customWidth="1"/>
    <col min="7" max="9" width="7.00390625" style="0" customWidth="1"/>
    <col min="10" max="10" width="48.28125" style="0" customWidth="1"/>
    <col min="11" max="14" width="9.140625" style="56" customWidth="1"/>
    <col min="15" max="16" width="9.140625" style="8" customWidth="1"/>
  </cols>
  <sheetData>
    <row r="1" spans="6:12" ht="16.5" customHeight="1">
      <c r="F1" s="437" t="s">
        <v>343</v>
      </c>
      <c r="G1" s="437"/>
      <c r="H1" s="437"/>
      <c r="I1" s="437"/>
      <c r="J1" s="437"/>
      <c r="L1" s="57"/>
    </row>
    <row r="2" spans="6:12" ht="49.5" customHeight="1">
      <c r="F2" s="428" t="s">
        <v>593</v>
      </c>
      <c r="G2" s="428"/>
      <c r="H2" s="428"/>
      <c r="I2" s="428"/>
      <c r="J2" s="428"/>
      <c r="K2" s="58"/>
      <c r="L2" s="58"/>
    </row>
    <row r="3" spans="5:12" ht="11.25" customHeight="1">
      <c r="E3" s="55"/>
      <c r="F3" s="55"/>
      <c r="G3" s="194"/>
      <c r="H3" s="194"/>
      <c r="I3" s="194"/>
      <c r="J3" s="55"/>
      <c r="K3" s="59"/>
      <c r="L3" s="59"/>
    </row>
    <row r="4" spans="1:12" ht="15.75" customHeight="1">
      <c r="A4" s="442" t="s">
        <v>347</v>
      </c>
      <c r="B4" s="442"/>
      <c r="C4" s="442"/>
      <c r="D4" s="442"/>
      <c r="E4" s="442"/>
      <c r="F4" s="442"/>
      <c r="G4" s="442"/>
      <c r="H4" s="442"/>
      <c r="I4" s="442"/>
      <c r="J4" s="442"/>
      <c r="K4" s="59"/>
      <c r="L4" s="59"/>
    </row>
    <row r="5" spans="1:12" ht="29.25" customHeight="1">
      <c r="A5" s="442" t="s">
        <v>595</v>
      </c>
      <c r="B5" s="442"/>
      <c r="C5" s="442"/>
      <c r="D5" s="442"/>
      <c r="E5" s="442"/>
      <c r="F5" s="442"/>
      <c r="G5" s="442"/>
      <c r="H5" s="442"/>
      <c r="I5" s="442"/>
      <c r="J5" s="442"/>
      <c r="K5" s="59"/>
      <c r="L5" s="59"/>
    </row>
    <row r="6" ht="12" customHeight="1"/>
    <row r="7" spans="1:10" ht="45.75" customHeight="1">
      <c r="A7" s="440" t="s">
        <v>344</v>
      </c>
      <c r="B7" s="439" t="s">
        <v>345</v>
      </c>
      <c r="C7" s="439" t="s">
        <v>624</v>
      </c>
      <c r="D7" s="440" t="s">
        <v>627</v>
      </c>
      <c r="E7" s="440"/>
      <c r="F7" s="440"/>
      <c r="G7" s="440"/>
      <c r="H7" s="440"/>
      <c r="I7" s="440"/>
      <c r="J7" s="439" t="s">
        <v>346</v>
      </c>
    </row>
    <row r="8" spans="1:10" ht="48.75" customHeight="1">
      <c r="A8" s="441"/>
      <c r="B8" s="439"/>
      <c r="C8" s="439"/>
      <c r="D8" s="198">
        <v>2014</v>
      </c>
      <c r="E8" s="198">
        <v>2015</v>
      </c>
      <c r="F8" s="198">
        <v>2016</v>
      </c>
      <c r="G8" s="198">
        <v>2017</v>
      </c>
      <c r="H8" s="198">
        <v>2018</v>
      </c>
      <c r="I8" s="198">
        <v>2019</v>
      </c>
      <c r="J8" s="439"/>
    </row>
    <row r="9" spans="1:10" ht="15.75">
      <c r="A9" s="199">
        <v>1</v>
      </c>
      <c r="B9" s="199">
        <v>2</v>
      </c>
      <c r="C9" s="199">
        <v>3</v>
      </c>
      <c r="D9" s="199">
        <v>4</v>
      </c>
      <c r="E9" s="199">
        <v>5</v>
      </c>
      <c r="F9" s="199">
        <v>6</v>
      </c>
      <c r="G9" s="199">
        <v>7</v>
      </c>
      <c r="H9" s="199">
        <v>8</v>
      </c>
      <c r="I9" s="199">
        <v>9</v>
      </c>
      <c r="J9" s="199">
        <v>10</v>
      </c>
    </row>
    <row r="10" spans="1:14" ht="15.75">
      <c r="A10" s="438" t="s">
        <v>348</v>
      </c>
      <c r="B10" s="438"/>
      <c r="C10" s="438"/>
      <c r="D10" s="438"/>
      <c r="E10" s="438"/>
      <c r="F10" s="438"/>
      <c r="G10" s="438"/>
      <c r="H10" s="438"/>
      <c r="I10" s="438"/>
      <c r="J10" s="438"/>
      <c r="K10" s="60"/>
      <c r="L10" s="60"/>
      <c r="M10" s="60"/>
      <c r="N10" s="60"/>
    </row>
    <row r="11" spans="1:10" ht="107.25" customHeight="1">
      <c r="A11" s="199">
        <v>1</v>
      </c>
      <c r="B11" s="98" t="s">
        <v>355</v>
      </c>
      <c r="C11" s="196" t="s">
        <v>626</v>
      </c>
      <c r="D11" s="107">
        <v>36.9</v>
      </c>
      <c r="E11" s="107">
        <v>36.9</v>
      </c>
      <c r="F11" s="107">
        <v>36.9</v>
      </c>
      <c r="G11" s="107">
        <v>36.9</v>
      </c>
      <c r="H11" s="107">
        <v>36.9</v>
      </c>
      <c r="I11" s="107">
        <v>36.9</v>
      </c>
      <c r="J11" s="97" t="s">
        <v>441</v>
      </c>
    </row>
    <row r="12" spans="1:10" ht="90">
      <c r="A12" s="203">
        <v>2</v>
      </c>
      <c r="B12" s="98" t="s">
        <v>628</v>
      </c>
      <c r="C12" s="196" t="s">
        <v>626</v>
      </c>
      <c r="D12" s="370">
        <v>569</v>
      </c>
      <c r="E12" s="370">
        <v>569</v>
      </c>
      <c r="F12" s="370">
        <v>598</v>
      </c>
      <c r="G12" s="370">
        <v>628</v>
      </c>
      <c r="H12" s="370">
        <v>659</v>
      </c>
      <c r="I12" s="370">
        <v>692</v>
      </c>
      <c r="J12" s="97" t="s">
        <v>625</v>
      </c>
    </row>
  </sheetData>
  <sheetProtection/>
  <mergeCells count="10">
    <mergeCell ref="F1:J1"/>
    <mergeCell ref="F2:J2"/>
    <mergeCell ref="A10:J10"/>
    <mergeCell ref="C7:C8"/>
    <mergeCell ref="B7:B8"/>
    <mergeCell ref="A7:A8"/>
    <mergeCell ref="J7:J8"/>
    <mergeCell ref="A5:J5"/>
    <mergeCell ref="A4:J4"/>
    <mergeCell ref="D7:I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70" zoomScaleNormal="70" zoomScaleSheetLayoutView="70" zoomScalePageLayoutView="0" workbookViewId="0" topLeftCell="A1">
      <selection activeCell="E13" sqref="E13"/>
    </sheetView>
  </sheetViews>
  <sheetFormatPr defaultColWidth="9.140625" defaultRowHeight="15"/>
  <cols>
    <col min="1" max="1" width="6.57421875" style="0" customWidth="1"/>
    <col min="2" max="2" width="37.421875" style="0" customWidth="1"/>
    <col min="3" max="3" width="28.421875" style="0" customWidth="1"/>
    <col min="4" max="4" width="25.7109375" style="0" customWidth="1"/>
    <col min="5" max="5" width="32.00390625" style="0" customWidth="1"/>
    <col min="6" max="9" width="9.140625" style="56" customWidth="1"/>
    <col min="10" max="11" width="9.140625" style="8" customWidth="1"/>
  </cols>
  <sheetData>
    <row r="1" spans="4:7" ht="16.5" customHeight="1">
      <c r="D1" s="61" t="s">
        <v>349</v>
      </c>
      <c r="E1" s="61"/>
      <c r="F1"/>
      <c r="G1" s="57"/>
    </row>
    <row r="2" spans="4:7" ht="79.5" customHeight="1">
      <c r="D2" s="428" t="s">
        <v>593</v>
      </c>
      <c r="E2" s="428"/>
      <c r="F2" s="54"/>
      <c r="G2" s="58"/>
    </row>
    <row r="3" spans="4:7" ht="11.25" customHeight="1">
      <c r="D3" s="55"/>
      <c r="E3" s="55"/>
      <c r="F3" s="59"/>
      <c r="G3" s="59"/>
    </row>
    <row r="4" spans="1:7" ht="15.75" customHeight="1">
      <c r="A4" s="442" t="s">
        <v>350</v>
      </c>
      <c r="B4" s="442"/>
      <c r="C4" s="442"/>
      <c r="D4" s="442"/>
      <c r="E4" s="442"/>
      <c r="F4" s="59"/>
      <c r="G4" s="59"/>
    </row>
    <row r="5" spans="1:7" ht="44.25" customHeight="1">
      <c r="A5" s="442" t="s">
        <v>598</v>
      </c>
      <c r="B5" s="442"/>
      <c r="C5" s="442"/>
      <c r="D5" s="442"/>
      <c r="E5" s="442"/>
      <c r="F5" s="59"/>
      <c r="G5" s="59"/>
    </row>
    <row r="6" ht="12.75" customHeight="1"/>
    <row r="7" spans="1:5" ht="64.5" customHeight="1">
      <c r="A7" s="198" t="s">
        <v>344</v>
      </c>
      <c r="B7" s="198" t="s">
        <v>351</v>
      </c>
      <c r="C7" s="197" t="s">
        <v>352</v>
      </c>
      <c r="D7" s="197" t="s">
        <v>353</v>
      </c>
      <c r="E7" s="198" t="s">
        <v>354</v>
      </c>
    </row>
    <row r="8" spans="1:13" s="8" customFormat="1" ht="15.75">
      <c r="A8" s="199">
        <v>1</v>
      </c>
      <c r="B8" s="199">
        <v>2</v>
      </c>
      <c r="C8" s="199">
        <v>3</v>
      </c>
      <c r="D8" s="199">
        <v>4</v>
      </c>
      <c r="E8" s="199">
        <v>5</v>
      </c>
      <c r="F8" s="56"/>
      <c r="G8" s="56"/>
      <c r="H8" s="56"/>
      <c r="I8" s="56"/>
      <c r="L8"/>
      <c r="M8"/>
    </row>
    <row r="9" spans="1:13" s="8" customFormat="1" ht="15" customHeight="1">
      <c r="A9" s="438" t="s">
        <v>348</v>
      </c>
      <c r="B9" s="438"/>
      <c r="C9" s="438"/>
      <c r="D9" s="438"/>
      <c r="E9" s="438"/>
      <c r="F9" s="60"/>
      <c r="G9" s="60"/>
      <c r="H9" s="60"/>
      <c r="I9" s="60"/>
      <c r="L9"/>
      <c r="M9"/>
    </row>
    <row r="10" spans="1:5" ht="47.25">
      <c r="A10" s="203">
        <v>1</v>
      </c>
      <c r="B10" s="109" t="s">
        <v>442</v>
      </c>
      <c r="C10" s="110" t="s">
        <v>444</v>
      </c>
      <c r="D10" s="200" t="s">
        <v>395</v>
      </c>
      <c r="E10" s="203" t="s">
        <v>596</v>
      </c>
    </row>
    <row r="11" spans="1:5" ht="141.75">
      <c r="A11" s="203">
        <v>2</v>
      </c>
      <c r="B11" s="109" t="s">
        <v>442</v>
      </c>
      <c r="C11" s="110" t="s">
        <v>451</v>
      </c>
      <c r="D11" s="200" t="s">
        <v>395</v>
      </c>
      <c r="E11" s="203" t="s">
        <v>597</v>
      </c>
    </row>
    <row r="12" spans="1:5" ht="78.75">
      <c r="A12" s="203">
        <v>3</v>
      </c>
      <c r="B12" s="109" t="s">
        <v>443</v>
      </c>
      <c r="C12" s="110" t="s">
        <v>445</v>
      </c>
      <c r="D12" s="200" t="s">
        <v>395</v>
      </c>
      <c r="E12" s="202" t="s">
        <v>592</v>
      </c>
    </row>
    <row r="13" spans="1:11" s="96" customFormat="1" ht="63">
      <c r="A13" s="399">
        <v>4</v>
      </c>
      <c r="B13" s="109" t="s">
        <v>443</v>
      </c>
      <c r="C13" s="110" t="s">
        <v>590</v>
      </c>
      <c r="D13" s="398" t="s">
        <v>395</v>
      </c>
      <c r="E13" s="399" t="s">
        <v>863</v>
      </c>
      <c r="F13" s="56"/>
      <c r="G13" s="56"/>
      <c r="H13" s="56"/>
      <c r="I13" s="56"/>
      <c r="J13" s="56"/>
      <c r="K13" s="56"/>
    </row>
  </sheetData>
  <sheetProtection/>
  <mergeCells count="4">
    <mergeCell ref="A9:E9"/>
    <mergeCell ref="D2:E2"/>
    <mergeCell ref="A4:E4"/>
    <mergeCell ref="A5:E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Q129"/>
  <sheetViews>
    <sheetView zoomScale="70" zoomScaleNormal="70" zoomScalePageLayoutView="0"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97" sqref="E97"/>
    </sheetView>
  </sheetViews>
  <sheetFormatPr defaultColWidth="9.140625" defaultRowHeight="15" outlineLevelRow="1" outlineLevelCol="1"/>
  <cols>
    <col min="1" max="1" width="3.28125" style="0" customWidth="1"/>
    <col min="2" max="2" width="7.421875" style="0" customWidth="1"/>
    <col min="3" max="3" width="53.8515625" style="0" customWidth="1"/>
    <col min="4" max="4" width="13.140625" style="0" customWidth="1" outlineLevel="1"/>
    <col min="5" max="5" width="16.8515625" style="0" customWidth="1" outlineLevel="1"/>
    <col min="6" max="6" width="13.8515625" style="0" customWidth="1" outlineLevel="1"/>
    <col min="7" max="7" width="66.421875" style="0" customWidth="1" outlineLevel="1"/>
    <col min="8" max="8" width="11.421875" style="0" customWidth="1"/>
    <col min="9" max="9" width="11.7109375" style="0" customWidth="1"/>
    <col min="10" max="13" width="10.57421875" style="0" customWidth="1"/>
  </cols>
  <sheetData>
    <row r="1" spans="6:13" ht="16.5" outlineLevel="1">
      <c r="F1" s="445" t="s">
        <v>31</v>
      </c>
      <c r="G1" s="445"/>
      <c r="J1" s="2"/>
      <c r="K1" s="2"/>
      <c r="L1" s="2"/>
      <c r="M1" s="2"/>
    </row>
    <row r="2" spans="6:13" ht="51" customHeight="1" outlineLevel="1">
      <c r="F2" s="446" t="s">
        <v>303</v>
      </c>
      <c r="G2" s="446"/>
      <c r="H2" s="446"/>
      <c r="I2" s="446"/>
      <c r="J2" s="446"/>
      <c r="K2" s="9"/>
      <c r="L2" s="9"/>
      <c r="M2" s="9"/>
    </row>
    <row r="3" ht="15" outlineLevel="1"/>
    <row r="4" spans="2:17" ht="15.75" customHeight="1" outlineLevel="1">
      <c r="B4" s="443" t="s">
        <v>30</v>
      </c>
      <c r="C4" s="443"/>
      <c r="D4" s="443"/>
      <c r="E4" s="443"/>
      <c r="F4" s="443"/>
      <c r="G4" s="443"/>
      <c r="H4" s="443"/>
      <c r="I4" s="443"/>
      <c r="J4" s="443"/>
      <c r="K4" s="34"/>
      <c r="L4" s="34"/>
      <c r="M4" s="34"/>
      <c r="N4" s="1"/>
      <c r="O4" s="1"/>
      <c r="P4" s="1"/>
      <c r="Q4" s="1"/>
    </row>
    <row r="5" spans="2:17" ht="34.5" customHeight="1" outlineLevel="1">
      <c r="B5" s="444" t="s">
        <v>302</v>
      </c>
      <c r="C5" s="444"/>
      <c r="D5" s="444"/>
      <c r="E5" s="444"/>
      <c r="F5" s="444"/>
      <c r="G5" s="444"/>
      <c r="H5" s="444"/>
      <c r="I5" s="444"/>
      <c r="J5" s="444"/>
      <c r="K5" s="35"/>
      <c r="L5" s="35"/>
      <c r="M5" s="35"/>
      <c r="N5" s="1"/>
      <c r="O5" s="1"/>
      <c r="P5" s="1"/>
      <c r="Q5" s="1"/>
    </row>
    <row r="6" ht="15" outlineLevel="1"/>
    <row r="7" spans="2:13" ht="15.75" customHeight="1">
      <c r="B7" s="431" t="s">
        <v>18</v>
      </c>
      <c r="C7" s="431" t="s">
        <v>19</v>
      </c>
      <c r="D7" s="452" t="s">
        <v>20</v>
      </c>
      <c r="E7" s="453"/>
      <c r="F7" s="453"/>
      <c r="G7" s="431" t="s">
        <v>21</v>
      </c>
      <c r="H7" s="456" t="s">
        <v>22</v>
      </c>
      <c r="I7" s="456"/>
      <c r="J7" s="456"/>
      <c r="K7" s="456"/>
      <c r="L7" s="456"/>
      <c r="M7" s="456"/>
    </row>
    <row r="8" spans="2:13" ht="15.75" customHeight="1">
      <c r="B8" s="431"/>
      <c r="C8" s="431"/>
      <c r="D8" s="454"/>
      <c r="E8" s="455"/>
      <c r="F8" s="455"/>
      <c r="G8" s="431"/>
      <c r="H8" s="456" t="s">
        <v>23</v>
      </c>
      <c r="I8" s="456"/>
      <c r="J8" s="456"/>
      <c r="K8" s="456"/>
      <c r="L8" s="456"/>
      <c r="M8" s="456"/>
    </row>
    <row r="9" spans="2:13" ht="31.5">
      <c r="B9" s="431"/>
      <c r="C9" s="431"/>
      <c r="D9" s="5" t="s">
        <v>24</v>
      </c>
      <c r="E9" s="5" t="s">
        <v>25</v>
      </c>
      <c r="F9" s="5" t="s">
        <v>26</v>
      </c>
      <c r="G9" s="431"/>
      <c r="H9" s="7" t="s">
        <v>27</v>
      </c>
      <c r="I9" s="7" t="s">
        <v>28</v>
      </c>
      <c r="J9" s="7" t="s">
        <v>29</v>
      </c>
      <c r="K9" s="7" t="s">
        <v>294</v>
      </c>
      <c r="L9" s="7" t="s">
        <v>295</v>
      </c>
      <c r="M9" s="7" t="s">
        <v>296</v>
      </c>
    </row>
    <row r="10" spans="2:13" ht="15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</row>
    <row r="11" spans="2:13" ht="192" customHeight="1">
      <c r="B11" s="48">
        <v>1</v>
      </c>
      <c r="C11" s="11" t="s">
        <v>49</v>
      </c>
      <c r="D11" s="4"/>
      <c r="E11" s="4"/>
      <c r="F11" s="4"/>
      <c r="G11" s="10" t="s">
        <v>307</v>
      </c>
      <c r="H11" s="62">
        <f aca="true" t="shared" si="0" ref="H11:M11">H13+H30+H57+H81+H128</f>
        <v>9615.52</v>
      </c>
      <c r="I11" s="62">
        <f t="shared" si="0"/>
        <v>9580.52</v>
      </c>
      <c r="J11" s="62">
        <f t="shared" si="0"/>
        <v>845</v>
      </c>
      <c r="K11" s="51">
        <f t="shared" si="0"/>
        <v>1420</v>
      </c>
      <c r="L11" s="51">
        <f t="shared" si="0"/>
        <v>4045</v>
      </c>
      <c r="M11" s="51">
        <f t="shared" si="0"/>
        <v>845</v>
      </c>
    </row>
    <row r="12" spans="2:13" ht="15">
      <c r="B12" s="41"/>
      <c r="K12" s="4"/>
      <c r="L12" s="4"/>
      <c r="M12" s="4"/>
    </row>
    <row r="13" spans="2:13" ht="63">
      <c r="B13" s="78">
        <v>2</v>
      </c>
      <c r="C13" s="79" t="s">
        <v>292</v>
      </c>
      <c r="D13" s="74">
        <v>7</v>
      </c>
      <c r="E13" s="74">
        <v>43</v>
      </c>
      <c r="F13" s="74">
        <v>2301</v>
      </c>
      <c r="G13" s="73" t="s">
        <v>281</v>
      </c>
      <c r="H13" s="80">
        <f aca="true" t="shared" si="1" ref="H13:M13">H15+H18+H20+H24+H26+H28</f>
        <v>400</v>
      </c>
      <c r="I13" s="80">
        <f t="shared" si="1"/>
        <v>400</v>
      </c>
      <c r="J13" s="95">
        <f t="shared" si="1"/>
        <v>400</v>
      </c>
      <c r="K13" s="95">
        <f t="shared" si="1"/>
        <v>400</v>
      </c>
      <c r="L13" s="95">
        <f t="shared" si="1"/>
        <v>400</v>
      </c>
      <c r="M13" s="95">
        <f t="shared" si="1"/>
        <v>400</v>
      </c>
    </row>
    <row r="14" spans="2:13" ht="31.5">
      <c r="B14" s="78"/>
      <c r="C14" s="85" t="s">
        <v>155</v>
      </c>
      <c r="D14" s="450"/>
      <c r="E14" s="450"/>
      <c r="F14" s="450"/>
      <c r="G14" s="450"/>
      <c r="H14" s="450"/>
      <c r="I14" s="450"/>
      <c r="J14" s="451"/>
      <c r="K14" s="81"/>
      <c r="L14" s="81"/>
      <c r="M14" s="81"/>
    </row>
    <row r="15" spans="2:13" ht="47.25" customHeight="1">
      <c r="B15" s="78" t="s">
        <v>51</v>
      </c>
      <c r="C15" s="75" t="s">
        <v>84</v>
      </c>
      <c r="D15" s="83"/>
      <c r="E15" s="83"/>
      <c r="F15" s="83"/>
      <c r="G15" s="447" t="s">
        <v>107</v>
      </c>
      <c r="H15" s="74">
        <f>H16+H17</f>
        <v>0</v>
      </c>
      <c r="I15" s="74">
        <f>I16+I17</f>
        <v>0</v>
      </c>
      <c r="J15" s="84">
        <f>J16+J17</f>
        <v>0</v>
      </c>
      <c r="K15" s="74"/>
      <c r="L15" s="74"/>
      <c r="M15" s="74"/>
    </row>
    <row r="16" spans="2:13" ht="94.5" outlineLevel="1">
      <c r="B16" s="86" t="s">
        <v>85</v>
      </c>
      <c r="C16" s="76" t="s">
        <v>82</v>
      </c>
      <c r="D16" s="83"/>
      <c r="E16" s="83"/>
      <c r="F16" s="83"/>
      <c r="G16" s="448"/>
      <c r="H16" s="74"/>
      <c r="I16" s="74"/>
      <c r="J16" s="84"/>
      <c r="K16" s="74"/>
      <c r="L16" s="74"/>
      <c r="M16" s="74"/>
    </row>
    <row r="17" spans="2:13" ht="63" outlineLevel="1">
      <c r="B17" s="82" t="s">
        <v>86</v>
      </c>
      <c r="C17" s="77" t="s">
        <v>83</v>
      </c>
      <c r="D17" s="83"/>
      <c r="E17" s="83"/>
      <c r="F17" s="83"/>
      <c r="G17" s="449"/>
      <c r="H17" s="74"/>
      <c r="I17" s="74"/>
      <c r="J17" s="84"/>
      <c r="K17" s="74"/>
      <c r="L17" s="74"/>
      <c r="M17" s="74"/>
    </row>
    <row r="18" spans="2:13" ht="31.5">
      <c r="B18" s="82" t="s">
        <v>52</v>
      </c>
      <c r="C18" s="75" t="s">
        <v>87</v>
      </c>
      <c r="D18" s="83"/>
      <c r="E18" s="83"/>
      <c r="F18" s="83"/>
      <c r="G18" s="459" t="s">
        <v>108</v>
      </c>
      <c r="H18" s="74">
        <f>H19</f>
        <v>0</v>
      </c>
      <c r="I18" s="74">
        <f>I19</f>
        <v>0</v>
      </c>
      <c r="J18" s="84">
        <f>J19</f>
        <v>0</v>
      </c>
      <c r="K18" s="74"/>
      <c r="L18" s="74"/>
      <c r="M18" s="74"/>
    </row>
    <row r="19" spans="2:13" ht="78.75" outlineLevel="1">
      <c r="B19" s="82" t="s">
        <v>90</v>
      </c>
      <c r="C19" s="77" t="s">
        <v>88</v>
      </c>
      <c r="D19" s="83"/>
      <c r="E19" s="83"/>
      <c r="F19" s="83"/>
      <c r="G19" s="461"/>
      <c r="H19" s="74"/>
      <c r="I19" s="74"/>
      <c r="J19" s="84"/>
      <c r="K19" s="74"/>
      <c r="L19" s="74"/>
      <c r="M19" s="74"/>
    </row>
    <row r="20" spans="2:13" ht="46.5" customHeight="1">
      <c r="B20" s="82" t="s">
        <v>53</v>
      </c>
      <c r="C20" s="75" t="s">
        <v>89</v>
      </c>
      <c r="D20" s="83"/>
      <c r="E20" s="83"/>
      <c r="F20" s="83"/>
      <c r="G20" s="459" t="s">
        <v>156</v>
      </c>
      <c r="H20" s="74">
        <f aca="true" t="shared" si="2" ref="H20:M20">H21+H22+H23</f>
        <v>50</v>
      </c>
      <c r="I20" s="74">
        <f t="shared" si="2"/>
        <v>50</v>
      </c>
      <c r="J20" s="84">
        <f t="shared" si="2"/>
        <v>50</v>
      </c>
      <c r="K20" s="84">
        <f t="shared" si="2"/>
        <v>50</v>
      </c>
      <c r="L20" s="84">
        <f t="shared" si="2"/>
        <v>50</v>
      </c>
      <c r="M20" s="84">
        <f t="shared" si="2"/>
        <v>50</v>
      </c>
    </row>
    <row r="21" spans="2:13" ht="47.25" outlineLevel="1">
      <c r="B21" s="82" t="s">
        <v>94</v>
      </c>
      <c r="C21" s="77" t="s">
        <v>91</v>
      </c>
      <c r="D21" s="83"/>
      <c r="E21" s="83"/>
      <c r="F21" s="83"/>
      <c r="G21" s="460"/>
      <c r="H21" s="74"/>
      <c r="I21" s="74"/>
      <c r="J21" s="84"/>
      <c r="K21" s="74"/>
      <c r="L21" s="74"/>
      <c r="M21" s="74"/>
    </row>
    <row r="22" spans="2:13" ht="80.25" customHeight="1" outlineLevel="1">
      <c r="B22" s="82" t="s">
        <v>95</v>
      </c>
      <c r="C22" s="77" t="s">
        <v>92</v>
      </c>
      <c r="D22" s="83"/>
      <c r="E22" s="83"/>
      <c r="F22" s="83"/>
      <c r="G22" s="460"/>
      <c r="H22" s="74"/>
      <c r="I22" s="74"/>
      <c r="J22" s="84"/>
      <c r="K22" s="74"/>
      <c r="L22" s="74"/>
      <c r="M22" s="74"/>
    </row>
    <row r="23" spans="2:13" ht="63" outlineLevel="1">
      <c r="B23" s="82" t="s">
        <v>96</v>
      </c>
      <c r="C23" s="77" t="s">
        <v>93</v>
      </c>
      <c r="D23" s="83"/>
      <c r="E23" s="83"/>
      <c r="F23" s="83"/>
      <c r="G23" s="461"/>
      <c r="H23" s="74">
        <v>50</v>
      </c>
      <c r="I23" s="74">
        <v>50</v>
      </c>
      <c r="J23" s="84">
        <v>50</v>
      </c>
      <c r="K23" s="84">
        <v>50</v>
      </c>
      <c r="L23" s="84">
        <v>50</v>
      </c>
      <c r="M23" s="84">
        <v>50</v>
      </c>
    </row>
    <row r="24" spans="2:13" ht="31.5" customHeight="1">
      <c r="B24" s="82" t="s">
        <v>54</v>
      </c>
      <c r="C24" s="75" t="s">
        <v>97</v>
      </c>
      <c r="D24" s="83"/>
      <c r="E24" s="83"/>
      <c r="F24" s="83"/>
      <c r="G24" s="459" t="s">
        <v>282</v>
      </c>
      <c r="H24" s="74">
        <f>H25</f>
        <v>0</v>
      </c>
      <c r="I24" s="74">
        <f>I25</f>
        <v>0</v>
      </c>
      <c r="J24" s="74">
        <f>J25</f>
        <v>0</v>
      </c>
      <c r="K24" s="74"/>
      <c r="L24" s="74"/>
      <c r="M24" s="74"/>
    </row>
    <row r="25" spans="2:13" ht="63" outlineLevel="1">
      <c r="B25" s="82" t="s">
        <v>99</v>
      </c>
      <c r="C25" s="77" t="s">
        <v>98</v>
      </c>
      <c r="D25" s="83"/>
      <c r="E25" s="83"/>
      <c r="F25" s="83"/>
      <c r="G25" s="460"/>
      <c r="H25" s="74"/>
      <c r="I25" s="74"/>
      <c r="J25" s="84"/>
      <c r="K25" s="74"/>
      <c r="L25" s="74"/>
      <c r="M25" s="74"/>
    </row>
    <row r="26" spans="2:13" ht="47.25" customHeight="1">
      <c r="B26" s="82" t="s">
        <v>55</v>
      </c>
      <c r="C26" s="75" t="s">
        <v>101</v>
      </c>
      <c r="D26" s="83"/>
      <c r="E26" s="83"/>
      <c r="F26" s="83"/>
      <c r="G26" s="460"/>
      <c r="H26" s="74">
        <f aca="true" t="shared" si="3" ref="H26:M26">H27</f>
        <v>100</v>
      </c>
      <c r="I26" s="74">
        <f t="shared" si="3"/>
        <v>100</v>
      </c>
      <c r="J26" s="84">
        <f t="shared" si="3"/>
        <v>100</v>
      </c>
      <c r="K26" s="84">
        <f t="shared" si="3"/>
        <v>100</v>
      </c>
      <c r="L26" s="84">
        <f t="shared" si="3"/>
        <v>100</v>
      </c>
      <c r="M26" s="84">
        <f t="shared" si="3"/>
        <v>100</v>
      </c>
    </row>
    <row r="27" spans="2:13" ht="31.5" outlineLevel="1">
      <c r="B27" s="82" t="s">
        <v>100</v>
      </c>
      <c r="C27" s="77" t="s">
        <v>104</v>
      </c>
      <c r="D27" s="83"/>
      <c r="E27" s="83"/>
      <c r="F27" s="83"/>
      <c r="G27" s="460"/>
      <c r="H27" s="74">
        <v>100</v>
      </c>
      <c r="I27" s="74">
        <v>100</v>
      </c>
      <c r="J27" s="84">
        <v>100</v>
      </c>
      <c r="K27" s="84">
        <v>100</v>
      </c>
      <c r="L27" s="84">
        <v>100</v>
      </c>
      <c r="M27" s="84">
        <v>100</v>
      </c>
    </row>
    <row r="28" spans="2:13" ht="31.5" customHeight="1">
      <c r="B28" s="82" t="s">
        <v>102</v>
      </c>
      <c r="C28" s="75" t="s">
        <v>105</v>
      </c>
      <c r="D28" s="83"/>
      <c r="E28" s="83"/>
      <c r="F28" s="83"/>
      <c r="G28" s="460"/>
      <c r="H28" s="74">
        <f aca="true" t="shared" si="4" ref="H28:M28">H29</f>
        <v>250</v>
      </c>
      <c r="I28" s="74">
        <f t="shared" si="4"/>
        <v>250</v>
      </c>
      <c r="J28" s="84">
        <f t="shared" si="4"/>
        <v>250</v>
      </c>
      <c r="K28" s="84">
        <f t="shared" si="4"/>
        <v>250</v>
      </c>
      <c r="L28" s="84">
        <f t="shared" si="4"/>
        <v>250</v>
      </c>
      <c r="M28" s="84">
        <f t="shared" si="4"/>
        <v>250</v>
      </c>
    </row>
    <row r="29" spans="2:13" ht="51" customHeight="1" outlineLevel="1">
      <c r="B29" s="82" t="s">
        <v>103</v>
      </c>
      <c r="C29" s="77" t="s">
        <v>106</v>
      </c>
      <c r="D29" s="83"/>
      <c r="E29" s="83"/>
      <c r="F29" s="83"/>
      <c r="G29" s="461"/>
      <c r="H29" s="74">
        <v>250</v>
      </c>
      <c r="I29" s="74">
        <v>250</v>
      </c>
      <c r="J29" s="84">
        <v>250</v>
      </c>
      <c r="K29" s="84">
        <v>250</v>
      </c>
      <c r="L29" s="84">
        <v>250</v>
      </c>
      <c r="M29" s="84">
        <v>250</v>
      </c>
    </row>
    <row r="30" spans="2:13" ht="128.25" customHeight="1">
      <c r="B30" s="65">
        <v>3</v>
      </c>
      <c r="C30" s="66" t="s">
        <v>293</v>
      </c>
      <c r="D30" s="67">
        <v>7</v>
      </c>
      <c r="E30" s="67">
        <v>43</v>
      </c>
      <c r="F30" s="67">
        <v>4301</v>
      </c>
      <c r="G30" s="68" t="s">
        <v>308</v>
      </c>
      <c r="H30" s="69">
        <f aca="true" t="shared" si="5" ref="H30:M30">H32+H39+H51+H54</f>
        <v>337.5</v>
      </c>
      <c r="I30" s="69">
        <f t="shared" si="5"/>
        <v>377.5</v>
      </c>
      <c r="J30" s="91">
        <f t="shared" si="5"/>
        <v>445</v>
      </c>
      <c r="K30" s="91">
        <f t="shared" si="5"/>
        <v>1020</v>
      </c>
      <c r="L30" s="91">
        <f t="shared" si="5"/>
        <v>3645</v>
      </c>
      <c r="M30" s="91">
        <f t="shared" si="5"/>
        <v>445</v>
      </c>
    </row>
    <row r="31" spans="2:13" ht="31.5">
      <c r="B31" s="65"/>
      <c r="C31" s="87" t="s">
        <v>155</v>
      </c>
      <c r="D31" s="457"/>
      <c r="E31" s="458"/>
      <c r="F31" s="458"/>
      <c r="G31" s="458"/>
      <c r="H31" s="458"/>
      <c r="I31" s="458"/>
      <c r="J31" s="458"/>
      <c r="K31" s="92"/>
      <c r="L31" s="92"/>
      <c r="M31" s="92"/>
    </row>
    <row r="32" spans="2:13" ht="82.5" customHeight="1">
      <c r="B32" s="65" t="s">
        <v>66</v>
      </c>
      <c r="C32" s="66" t="s">
        <v>109</v>
      </c>
      <c r="D32" s="70"/>
      <c r="E32" s="70"/>
      <c r="F32" s="70"/>
      <c r="G32" s="68" t="s">
        <v>154</v>
      </c>
      <c r="H32" s="67">
        <f aca="true" t="shared" si="6" ref="H32:M32">SUM(H33:H38)</f>
        <v>0</v>
      </c>
      <c r="I32" s="67">
        <f t="shared" si="6"/>
        <v>0</v>
      </c>
      <c r="J32" s="71">
        <f t="shared" si="6"/>
        <v>35</v>
      </c>
      <c r="K32" s="71">
        <f t="shared" si="6"/>
        <v>35</v>
      </c>
      <c r="L32" s="71">
        <f t="shared" si="6"/>
        <v>35</v>
      </c>
      <c r="M32" s="71">
        <f t="shared" si="6"/>
        <v>35</v>
      </c>
    </row>
    <row r="33" spans="2:13" ht="31.5" outlineLevel="1">
      <c r="B33" s="65" t="s">
        <v>148</v>
      </c>
      <c r="C33" s="87" t="s">
        <v>110</v>
      </c>
      <c r="D33" s="70"/>
      <c r="E33" s="70"/>
      <c r="F33" s="70"/>
      <c r="G33" s="89" t="s">
        <v>156</v>
      </c>
      <c r="H33" s="67"/>
      <c r="I33" s="67"/>
      <c r="J33" s="71"/>
      <c r="K33" s="67"/>
      <c r="L33" s="67"/>
      <c r="M33" s="67"/>
    </row>
    <row r="34" spans="2:13" ht="64.5" customHeight="1" outlineLevel="1">
      <c r="B34" s="65" t="s">
        <v>149</v>
      </c>
      <c r="C34" s="87" t="s">
        <v>111</v>
      </c>
      <c r="D34" s="70"/>
      <c r="E34" s="70"/>
      <c r="F34" s="70"/>
      <c r="G34" s="89" t="s">
        <v>283</v>
      </c>
      <c r="H34" s="67"/>
      <c r="I34" s="67"/>
      <c r="J34" s="71">
        <v>15</v>
      </c>
      <c r="K34" s="71">
        <v>15</v>
      </c>
      <c r="L34" s="71">
        <v>15</v>
      </c>
      <c r="M34" s="71">
        <v>15</v>
      </c>
    </row>
    <row r="35" spans="2:13" ht="63" outlineLevel="1">
      <c r="B35" s="65" t="s">
        <v>150</v>
      </c>
      <c r="C35" s="87" t="s">
        <v>112</v>
      </c>
      <c r="D35" s="70"/>
      <c r="E35" s="70"/>
      <c r="F35" s="70"/>
      <c r="G35" s="68" t="s">
        <v>154</v>
      </c>
      <c r="H35" s="67"/>
      <c r="I35" s="67"/>
      <c r="J35" s="71">
        <v>20</v>
      </c>
      <c r="K35" s="71">
        <v>20</v>
      </c>
      <c r="L35" s="71">
        <v>20</v>
      </c>
      <c r="M35" s="71">
        <v>20</v>
      </c>
    </row>
    <row r="36" spans="2:13" ht="63" outlineLevel="1">
      <c r="B36" s="65" t="s">
        <v>151</v>
      </c>
      <c r="C36" s="87" t="s">
        <v>113</v>
      </c>
      <c r="D36" s="70"/>
      <c r="E36" s="70"/>
      <c r="F36" s="70"/>
      <c r="G36" s="89" t="s">
        <v>154</v>
      </c>
      <c r="H36" s="67"/>
      <c r="I36" s="67"/>
      <c r="J36" s="71"/>
      <c r="K36" s="67"/>
      <c r="L36" s="67"/>
      <c r="M36" s="67"/>
    </row>
    <row r="37" spans="2:13" ht="31.5" outlineLevel="1">
      <c r="B37" s="65" t="s">
        <v>152</v>
      </c>
      <c r="C37" s="87" t="s">
        <v>114</v>
      </c>
      <c r="D37" s="70"/>
      <c r="E37" s="70"/>
      <c r="F37" s="70"/>
      <c r="G37" s="93" t="s">
        <v>156</v>
      </c>
      <c r="H37" s="67"/>
      <c r="I37" s="67"/>
      <c r="J37" s="71"/>
      <c r="K37" s="67"/>
      <c r="L37" s="67"/>
      <c r="M37" s="67"/>
    </row>
    <row r="38" spans="2:13" ht="47.25" outlineLevel="1">
      <c r="B38" s="65" t="s">
        <v>153</v>
      </c>
      <c r="C38" s="87" t="s">
        <v>115</v>
      </c>
      <c r="D38" s="70"/>
      <c r="E38" s="70"/>
      <c r="F38" s="70"/>
      <c r="G38" s="89" t="s">
        <v>156</v>
      </c>
      <c r="H38" s="67"/>
      <c r="I38" s="67"/>
      <c r="J38" s="71"/>
      <c r="K38" s="67"/>
      <c r="L38" s="67"/>
      <c r="M38" s="67"/>
    </row>
    <row r="39" spans="2:13" ht="78.75">
      <c r="B39" s="65" t="s">
        <v>67</v>
      </c>
      <c r="C39" s="66" t="s">
        <v>116</v>
      </c>
      <c r="D39" s="70"/>
      <c r="E39" s="70"/>
      <c r="F39" s="70"/>
      <c r="G39" s="68" t="s">
        <v>284</v>
      </c>
      <c r="H39" s="67">
        <f aca="true" t="shared" si="7" ref="H39:M39">SUM(H40:H50)-H46-H45</f>
        <v>337.5</v>
      </c>
      <c r="I39" s="67">
        <f t="shared" si="7"/>
        <v>377.5</v>
      </c>
      <c r="J39" s="71">
        <f t="shared" si="7"/>
        <v>410</v>
      </c>
      <c r="K39" s="71">
        <f t="shared" si="7"/>
        <v>410</v>
      </c>
      <c r="L39" s="71">
        <f t="shared" si="7"/>
        <v>410</v>
      </c>
      <c r="M39" s="71">
        <f t="shared" si="7"/>
        <v>410</v>
      </c>
    </row>
    <row r="40" spans="2:13" ht="31.5" outlineLevel="1">
      <c r="B40" s="65" t="s">
        <v>128</v>
      </c>
      <c r="C40" s="87" t="s">
        <v>117</v>
      </c>
      <c r="D40" s="70"/>
      <c r="E40" s="70"/>
      <c r="F40" s="70"/>
      <c r="G40" s="68" t="s">
        <v>156</v>
      </c>
      <c r="H40" s="67"/>
      <c r="I40" s="67"/>
      <c r="J40" s="71"/>
      <c r="K40" s="67"/>
      <c r="L40" s="67"/>
      <c r="M40" s="67"/>
    </row>
    <row r="41" spans="2:13" ht="47.25" outlineLevel="1">
      <c r="B41" s="65" t="s">
        <v>129</v>
      </c>
      <c r="C41" s="87" t="s">
        <v>118</v>
      </c>
      <c r="D41" s="70"/>
      <c r="E41" s="70"/>
      <c r="F41" s="70"/>
      <c r="G41" s="68"/>
      <c r="H41" s="67"/>
      <c r="I41" s="67"/>
      <c r="J41" s="71"/>
      <c r="K41" s="67"/>
      <c r="L41" s="67"/>
      <c r="M41" s="67"/>
    </row>
    <row r="42" spans="2:13" ht="63" outlineLevel="1">
      <c r="B42" s="65" t="s">
        <v>130</v>
      </c>
      <c r="C42" s="87" t="s">
        <v>119</v>
      </c>
      <c r="D42" s="70"/>
      <c r="E42" s="70"/>
      <c r="F42" s="70"/>
      <c r="G42" s="72" t="s">
        <v>154</v>
      </c>
      <c r="H42" s="67"/>
      <c r="I42" s="67"/>
      <c r="J42" s="71"/>
      <c r="K42" s="67"/>
      <c r="L42" s="67"/>
      <c r="M42" s="67"/>
    </row>
    <row r="43" spans="2:13" ht="31.5" outlineLevel="1">
      <c r="B43" s="65" t="s">
        <v>131</v>
      </c>
      <c r="C43" s="87" t="s">
        <v>120</v>
      </c>
      <c r="D43" s="70"/>
      <c r="E43" s="70"/>
      <c r="F43" s="70"/>
      <c r="G43" s="72" t="s">
        <v>156</v>
      </c>
      <c r="H43" s="67"/>
      <c r="I43" s="67"/>
      <c r="J43" s="71"/>
      <c r="K43" s="67"/>
      <c r="L43" s="67"/>
      <c r="M43" s="67"/>
    </row>
    <row r="44" spans="2:13" ht="15.75" outlineLevel="1">
      <c r="B44" s="65" t="s">
        <v>132</v>
      </c>
      <c r="C44" s="87" t="s">
        <v>121</v>
      </c>
      <c r="D44" s="70"/>
      <c r="E44" s="70"/>
      <c r="F44" s="70"/>
      <c r="G44" s="94"/>
      <c r="H44" s="67">
        <f aca="true" t="shared" si="8" ref="H44:M44">H45+H46</f>
        <v>0</v>
      </c>
      <c r="I44" s="67">
        <f t="shared" si="8"/>
        <v>0</v>
      </c>
      <c r="J44" s="71">
        <f t="shared" si="8"/>
        <v>0</v>
      </c>
      <c r="K44" s="71">
        <f t="shared" si="8"/>
        <v>0</v>
      </c>
      <c r="L44" s="71">
        <f t="shared" si="8"/>
        <v>0</v>
      </c>
      <c r="M44" s="71">
        <f t="shared" si="8"/>
        <v>0</v>
      </c>
    </row>
    <row r="45" spans="2:13" ht="31.5" outlineLevel="1">
      <c r="B45" s="65" t="s">
        <v>331</v>
      </c>
      <c r="C45" s="87" t="s">
        <v>122</v>
      </c>
      <c r="D45" s="70"/>
      <c r="E45" s="70"/>
      <c r="F45" s="70"/>
      <c r="G45" s="72" t="s">
        <v>285</v>
      </c>
      <c r="H45" s="67"/>
      <c r="I45" s="67"/>
      <c r="J45" s="71"/>
      <c r="K45" s="67"/>
      <c r="L45" s="67"/>
      <c r="M45" s="67"/>
    </row>
    <row r="46" spans="2:13" ht="63" outlineLevel="1">
      <c r="B46" s="65" t="s">
        <v>332</v>
      </c>
      <c r="C46" s="87" t="s">
        <v>123</v>
      </c>
      <c r="D46" s="70"/>
      <c r="E46" s="70"/>
      <c r="F46" s="70"/>
      <c r="G46" s="72" t="s">
        <v>269</v>
      </c>
      <c r="H46" s="67"/>
      <c r="I46" s="67"/>
      <c r="J46" s="71"/>
      <c r="K46" s="67"/>
      <c r="L46" s="67"/>
      <c r="M46" s="67"/>
    </row>
    <row r="47" spans="2:13" ht="31.5" outlineLevel="1">
      <c r="B47" s="65" t="s">
        <v>133</v>
      </c>
      <c r="C47" s="87" t="s">
        <v>124</v>
      </c>
      <c r="D47" s="70"/>
      <c r="E47" s="70"/>
      <c r="F47" s="70"/>
      <c r="G47" s="72" t="s">
        <v>156</v>
      </c>
      <c r="H47" s="67"/>
      <c r="I47" s="67">
        <v>17.5</v>
      </c>
      <c r="J47" s="71">
        <v>10</v>
      </c>
      <c r="K47" s="71">
        <v>10</v>
      </c>
      <c r="L47" s="71">
        <v>10</v>
      </c>
      <c r="M47" s="71">
        <v>10</v>
      </c>
    </row>
    <row r="48" spans="2:13" ht="78.75" outlineLevel="1">
      <c r="B48" s="65" t="s">
        <v>134</v>
      </c>
      <c r="C48" s="87" t="s">
        <v>125</v>
      </c>
      <c r="D48" s="70"/>
      <c r="E48" s="70"/>
      <c r="F48" s="70"/>
      <c r="G48" s="68" t="s">
        <v>156</v>
      </c>
      <c r="H48" s="67">
        <v>237.5</v>
      </c>
      <c r="I48" s="67">
        <v>237.5</v>
      </c>
      <c r="J48" s="71">
        <v>300</v>
      </c>
      <c r="K48" s="71">
        <v>300</v>
      </c>
      <c r="L48" s="71">
        <v>300</v>
      </c>
      <c r="M48" s="71">
        <v>300</v>
      </c>
    </row>
    <row r="49" spans="2:13" ht="47.25" outlineLevel="1">
      <c r="B49" s="65" t="s">
        <v>135</v>
      </c>
      <c r="C49" s="87" t="s">
        <v>126</v>
      </c>
      <c r="D49" s="70"/>
      <c r="E49" s="70"/>
      <c r="F49" s="70"/>
      <c r="G49" s="68" t="s">
        <v>156</v>
      </c>
      <c r="H49" s="67">
        <v>100</v>
      </c>
      <c r="I49" s="67">
        <v>122.5</v>
      </c>
      <c r="J49" s="71">
        <v>100</v>
      </c>
      <c r="K49" s="71">
        <v>100</v>
      </c>
      <c r="L49" s="71">
        <v>100</v>
      </c>
      <c r="M49" s="71">
        <v>100</v>
      </c>
    </row>
    <row r="50" spans="2:13" ht="31.5" outlineLevel="1">
      <c r="B50" s="65" t="s">
        <v>136</v>
      </c>
      <c r="C50" s="87" t="s">
        <v>127</v>
      </c>
      <c r="D50" s="70"/>
      <c r="E50" s="70"/>
      <c r="F50" s="70"/>
      <c r="G50" s="68" t="s">
        <v>156</v>
      </c>
      <c r="H50" s="67"/>
      <c r="I50" s="67"/>
      <c r="J50" s="71"/>
      <c r="K50" s="67"/>
      <c r="L50" s="67"/>
      <c r="M50" s="67"/>
    </row>
    <row r="51" spans="2:13" ht="63">
      <c r="B51" s="65" t="s">
        <v>138</v>
      </c>
      <c r="C51" s="66" t="s">
        <v>137</v>
      </c>
      <c r="D51" s="70"/>
      <c r="E51" s="70"/>
      <c r="F51" s="70"/>
      <c r="G51" s="68" t="s">
        <v>270</v>
      </c>
      <c r="H51" s="67">
        <f>SUM(H52:H53)</f>
        <v>0</v>
      </c>
      <c r="I51" s="67">
        <f>SUM(I52:I53)</f>
        <v>0</v>
      </c>
      <c r="J51" s="71">
        <v>0</v>
      </c>
      <c r="K51" s="71">
        <f>SUM(K52:K53)</f>
        <v>575</v>
      </c>
      <c r="L51" s="71">
        <f>SUM(L52:L53)</f>
        <v>3200</v>
      </c>
      <c r="M51" s="71">
        <f>SUM(M52:M53)</f>
        <v>0</v>
      </c>
    </row>
    <row r="52" spans="2:13" ht="47.25" outlineLevel="1">
      <c r="B52" s="65" t="s">
        <v>144</v>
      </c>
      <c r="C52" s="88" t="s">
        <v>139</v>
      </c>
      <c r="D52" s="70"/>
      <c r="E52" s="70"/>
      <c r="F52" s="70"/>
      <c r="G52" s="468"/>
      <c r="H52" s="67"/>
      <c r="I52" s="67"/>
      <c r="J52" s="71"/>
      <c r="K52" s="67">
        <v>575</v>
      </c>
      <c r="L52" s="67"/>
      <c r="M52" s="67"/>
    </row>
    <row r="53" spans="2:13" ht="31.5" outlineLevel="1">
      <c r="B53" s="65" t="s">
        <v>356</v>
      </c>
      <c r="C53" s="88" t="s">
        <v>140</v>
      </c>
      <c r="D53" s="70"/>
      <c r="E53" s="70"/>
      <c r="F53" s="70"/>
      <c r="G53" s="468"/>
      <c r="H53" s="67"/>
      <c r="I53" s="67"/>
      <c r="J53" s="67"/>
      <c r="K53" s="67"/>
      <c r="L53" s="67">
        <v>3200</v>
      </c>
      <c r="M53" s="67"/>
    </row>
    <row r="54" spans="2:13" ht="78.75">
      <c r="B54" s="65" t="s">
        <v>142</v>
      </c>
      <c r="C54" s="66" t="s">
        <v>141</v>
      </c>
      <c r="D54" s="70"/>
      <c r="E54" s="70"/>
      <c r="F54" s="70"/>
      <c r="G54" s="68" t="s">
        <v>310</v>
      </c>
      <c r="H54" s="67">
        <f>SUM(H55:H56)</f>
        <v>0</v>
      </c>
      <c r="I54" s="67">
        <f>SUM(I55:I56)</f>
        <v>0</v>
      </c>
      <c r="J54" s="71">
        <f>SUM(J55:J56)</f>
        <v>0</v>
      </c>
      <c r="K54" s="67"/>
      <c r="L54" s="67"/>
      <c r="M54" s="67"/>
    </row>
    <row r="55" spans="2:13" ht="78.75" outlineLevel="1">
      <c r="B55" s="65" t="s">
        <v>146</v>
      </c>
      <c r="C55" s="88" t="s">
        <v>333</v>
      </c>
      <c r="D55" s="70"/>
      <c r="E55" s="70"/>
      <c r="F55" s="70"/>
      <c r="G55" s="68" t="s">
        <v>311</v>
      </c>
      <c r="H55" s="67"/>
      <c r="I55" s="67"/>
      <c r="J55" s="71"/>
      <c r="K55" s="67"/>
      <c r="L55" s="67"/>
      <c r="M55" s="67"/>
    </row>
    <row r="56" spans="2:13" ht="78.75" outlineLevel="1">
      <c r="B56" s="65" t="s">
        <v>147</v>
      </c>
      <c r="C56" s="88" t="s">
        <v>143</v>
      </c>
      <c r="D56" s="70"/>
      <c r="E56" s="70"/>
      <c r="F56" s="70"/>
      <c r="G56" s="68" t="s">
        <v>310</v>
      </c>
      <c r="H56" s="67"/>
      <c r="I56" s="67"/>
      <c r="J56" s="71"/>
      <c r="K56" s="67"/>
      <c r="L56" s="67"/>
      <c r="M56" s="67"/>
    </row>
    <row r="57" spans="2:13" ht="63">
      <c r="B57" s="45">
        <v>4</v>
      </c>
      <c r="C57" s="15" t="s">
        <v>50</v>
      </c>
      <c r="D57" s="17">
        <v>7</v>
      </c>
      <c r="E57" s="17">
        <v>43</v>
      </c>
      <c r="F57" s="17">
        <v>8301</v>
      </c>
      <c r="G57" s="18" t="s">
        <v>286</v>
      </c>
      <c r="H57" s="20">
        <f>H59+H64+H71+H78</f>
        <v>75</v>
      </c>
      <c r="I57" s="17"/>
      <c r="J57" s="37"/>
      <c r="K57" s="49"/>
      <c r="L57" s="49"/>
      <c r="M57" s="49"/>
    </row>
    <row r="58" spans="2:13" ht="31.5">
      <c r="B58" s="45"/>
      <c r="C58" s="18" t="s">
        <v>155</v>
      </c>
      <c r="D58" s="16"/>
      <c r="E58" s="16"/>
      <c r="F58" s="16"/>
      <c r="G58" s="19"/>
      <c r="H58" s="20"/>
      <c r="I58" s="17"/>
      <c r="J58" s="37"/>
      <c r="K58" s="49"/>
      <c r="L58" s="49"/>
      <c r="M58" s="49"/>
    </row>
    <row r="59" spans="2:13" ht="35.25" customHeight="1">
      <c r="B59" s="45" t="s">
        <v>77</v>
      </c>
      <c r="C59" s="15" t="s">
        <v>157</v>
      </c>
      <c r="D59" s="16"/>
      <c r="E59" s="16"/>
      <c r="F59" s="16"/>
      <c r="G59" s="465" t="s">
        <v>156</v>
      </c>
      <c r="H59" s="17">
        <f>SUM(H60:H63)</f>
        <v>0</v>
      </c>
      <c r="I59" s="17"/>
      <c r="J59" s="37"/>
      <c r="K59" s="49"/>
      <c r="L59" s="49"/>
      <c r="M59" s="49"/>
    </row>
    <row r="60" spans="2:13" ht="65.25" customHeight="1" outlineLevel="1">
      <c r="B60" s="45" t="s">
        <v>159</v>
      </c>
      <c r="C60" s="18" t="s">
        <v>161</v>
      </c>
      <c r="D60" s="16"/>
      <c r="E60" s="16"/>
      <c r="F60" s="16"/>
      <c r="G60" s="466"/>
      <c r="H60" s="17"/>
      <c r="I60" s="17"/>
      <c r="J60" s="37"/>
      <c r="K60" s="49"/>
      <c r="L60" s="49"/>
      <c r="M60" s="49"/>
    </row>
    <row r="61" spans="2:13" ht="35.25" customHeight="1" outlineLevel="1">
      <c r="B61" s="45" t="s">
        <v>162</v>
      </c>
      <c r="C61" s="18" t="s">
        <v>160</v>
      </c>
      <c r="D61" s="16"/>
      <c r="E61" s="16"/>
      <c r="F61" s="16"/>
      <c r="G61" s="467"/>
      <c r="H61" s="17"/>
      <c r="I61" s="17"/>
      <c r="J61" s="17"/>
      <c r="K61" s="49"/>
      <c r="L61" s="49"/>
      <c r="M61" s="49"/>
    </row>
    <row r="62" spans="2:13" ht="63" customHeight="1" outlineLevel="1">
      <c r="B62" s="45" t="s">
        <v>164</v>
      </c>
      <c r="C62" s="18" t="s">
        <v>163</v>
      </c>
      <c r="D62" s="16"/>
      <c r="E62" s="16"/>
      <c r="F62" s="16"/>
      <c r="G62" s="18"/>
      <c r="H62" s="17"/>
      <c r="I62" s="17"/>
      <c r="J62" s="17"/>
      <c r="K62" s="49"/>
      <c r="L62" s="49"/>
      <c r="M62" s="49"/>
    </row>
    <row r="63" spans="2:13" ht="31.5" outlineLevel="1">
      <c r="B63" s="45" t="s">
        <v>166</v>
      </c>
      <c r="C63" s="18" t="s">
        <v>165</v>
      </c>
      <c r="D63" s="16"/>
      <c r="E63" s="16"/>
      <c r="F63" s="16"/>
      <c r="G63" s="18" t="s">
        <v>156</v>
      </c>
      <c r="H63" s="17"/>
      <c r="I63" s="17"/>
      <c r="J63" s="17"/>
      <c r="K63" s="49"/>
      <c r="L63" s="49"/>
      <c r="M63" s="49"/>
    </row>
    <row r="64" spans="2:13" ht="31.5">
      <c r="B64" s="45" t="s">
        <v>78</v>
      </c>
      <c r="C64" s="15" t="s">
        <v>158</v>
      </c>
      <c r="D64" s="16"/>
      <c r="E64" s="16"/>
      <c r="F64" s="16"/>
      <c r="G64" s="18" t="s">
        <v>156</v>
      </c>
      <c r="H64" s="17">
        <f>SUM(H65:H70)</f>
        <v>75</v>
      </c>
      <c r="I64" s="17"/>
      <c r="J64" s="17"/>
      <c r="K64" s="49"/>
      <c r="L64" s="49"/>
      <c r="M64" s="49"/>
    </row>
    <row r="65" spans="2:13" ht="47.25" outlineLevel="1">
      <c r="B65" s="45" t="s">
        <v>169</v>
      </c>
      <c r="C65" s="18" t="s">
        <v>167</v>
      </c>
      <c r="D65" s="16"/>
      <c r="E65" s="16"/>
      <c r="F65" s="16"/>
      <c r="G65" s="18" t="s">
        <v>156</v>
      </c>
      <c r="H65" s="17"/>
      <c r="I65" s="17"/>
      <c r="J65" s="17"/>
      <c r="K65" s="49"/>
      <c r="L65" s="49"/>
      <c r="M65" s="49"/>
    </row>
    <row r="66" spans="2:13" ht="64.5" customHeight="1" outlineLevel="1">
      <c r="B66" s="45" t="s">
        <v>170</v>
      </c>
      <c r="C66" s="18" t="s">
        <v>168</v>
      </c>
      <c r="D66" s="16"/>
      <c r="E66" s="16"/>
      <c r="F66" s="16"/>
      <c r="G66" s="465" t="s">
        <v>156</v>
      </c>
      <c r="H66" s="17">
        <v>35</v>
      </c>
      <c r="I66" s="17"/>
      <c r="J66" s="17"/>
      <c r="K66" s="49"/>
      <c r="L66" s="49"/>
      <c r="M66" s="49"/>
    </row>
    <row r="67" spans="2:13" ht="49.5" customHeight="1" outlineLevel="1">
      <c r="B67" s="45" t="s">
        <v>172</v>
      </c>
      <c r="C67" s="18" t="s">
        <v>171</v>
      </c>
      <c r="D67" s="16"/>
      <c r="E67" s="16"/>
      <c r="F67" s="16"/>
      <c r="G67" s="466"/>
      <c r="H67" s="17"/>
      <c r="I67" s="17"/>
      <c r="J67" s="17"/>
      <c r="K67" s="49"/>
      <c r="L67" s="49"/>
      <c r="M67" s="49"/>
    </row>
    <row r="68" spans="2:13" ht="31.5" outlineLevel="1">
      <c r="B68" s="45" t="s">
        <v>174</v>
      </c>
      <c r="C68" s="18" t="s">
        <v>173</v>
      </c>
      <c r="D68" s="16"/>
      <c r="E68" s="16"/>
      <c r="F68" s="16"/>
      <c r="G68" s="466"/>
      <c r="H68" s="17"/>
      <c r="I68" s="17"/>
      <c r="J68" s="17"/>
      <c r="K68" s="49"/>
      <c r="L68" s="49"/>
      <c r="M68" s="49"/>
    </row>
    <row r="69" spans="2:13" ht="31.5" outlineLevel="1">
      <c r="B69" s="45" t="s">
        <v>177</v>
      </c>
      <c r="C69" s="18" t="s">
        <v>175</v>
      </c>
      <c r="D69" s="16"/>
      <c r="E69" s="16"/>
      <c r="F69" s="16"/>
      <c r="G69" s="467"/>
      <c r="H69" s="17">
        <v>40</v>
      </c>
      <c r="I69" s="17"/>
      <c r="J69" s="17"/>
      <c r="K69" s="49"/>
      <c r="L69" s="49"/>
      <c r="M69" s="49"/>
    </row>
    <row r="70" spans="2:13" ht="78.75" outlineLevel="1">
      <c r="B70" s="45" t="s">
        <v>178</v>
      </c>
      <c r="C70" s="18" t="s">
        <v>176</v>
      </c>
      <c r="D70" s="16"/>
      <c r="E70" s="16"/>
      <c r="F70" s="16"/>
      <c r="G70" s="18"/>
      <c r="H70" s="17"/>
      <c r="I70" s="17"/>
      <c r="J70" s="17"/>
      <c r="K70" s="49"/>
      <c r="L70" s="49"/>
      <c r="M70" s="49"/>
    </row>
    <row r="71" spans="2:13" ht="31.5">
      <c r="B71" s="45" t="s">
        <v>79</v>
      </c>
      <c r="C71" s="15" t="s">
        <v>179</v>
      </c>
      <c r="D71" s="16"/>
      <c r="E71" s="16"/>
      <c r="F71" s="16"/>
      <c r="G71" s="18" t="s">
        <v>156</v>
      </c>
      <c r="H71" s="17">
        <f>SUM(H72:H77)</f>
        <v>0</v>
      </c>
      <c r="I71" s="17"/>
      <c r="J71" s="17"/>
      <c r="K71" s="49"/>
      <c r="L71" s="49"/>
      <c r="M71" s="49"/>
    </row>
    <row r="72" spans="2:13" ht="94.5" outlineLevel="1">
      <c r="B72" s="45" t="s">
        <v>181</v>
      </c>
      <c r="C72" s="18" t="s">
        <v>180</v>
      </c>
      <c r="D72" s="16"/>
      <c r="E72" s="16"/>
      <c r="F72" s="16"/>
      <c r="G72" s="18" t="s">
        <v>156</v>
      </c>
      <c r="H72" s="17"/>
      <c r="I72" s="17"/>
      <c r="J72" s="17"/>
      <c r="K72" s="49"/>
      <c r="L72" s="49"/>
      <c r="M72" s="49"/>
    </row>
    <row r="73" spans="2:13" ht="126" outlineLevel="1">
      <c r="B73" s="45" t="s">
        <v>182</v>
      </c>
      <c r="C73" s="18" t="s">
        <v>183</v>
      </c>
      <c r="D73" s="16"/>
      <c r="E73" s="16"/>
      <c r="F73" s="16"/>
      <c r="G73" s="18" t="s">
        <v>156</v>
      </c>
      <c r="H73" s="17"/>
      <c r="I73" s="17"/>
      <c r="J73" s="17"/>
      <c r="K73" s="49"/>
      <c r="L73" s="49"/>
      <c r="M73" s="49"/>
    </row>
    <row r="74" spans="2:13" ht="78.75" outlineLevel="1">
      <c r="B74" s="45" t="s">
        <v>185</v>
      </c>
      <c r="C74" s="18" t="s">
        <v>184</v>
      </c>
      <c r="D74" s="16"/>
      <c r="E74" s="16"/>
      <c r="F74" s="16"/>
      <c r="G74" s="18"/>
      <c r="H74" s="17"/>
      <c r="I74" s="17"/>
      <c r="J74" s="17"/>
      <c r="K74" s="49"/>
      <c r="L74" s="49"/>
      <c r="M74" s="49"/>
    </row>
    <row r="75" spans="2:13" ht="47.25" outlineLevel="1">
      <c r="B75" s="45" t="s">
        <v>187</v>
      </c>
      <c r="C75" s="18" t="s">
        <v>186</v>
      </c>
      <c r="D75" s="16"/>
      <c r="E75" s="16"/>
      <c r="F75" s="16"/>
      <c r="G75" s="18" t="s">
        <v>156</v>
      </c>
      <c r="H75" s="17"/>
      <c r="I75" s="17"/>
      <c r="J75" s="17"/>
      <c r="K75" s="49"/>
      <c r="L75" s="49"/>
      <c r="M75" s="49"/>
    </row>
    <row r="76" spans="2:13" ht="63" outlineLevel="1">
      <c r="B76" s="45" t="s">
        <v>189</v>
      </c>
      <c r="C76" s="18" t="s">
        <v>188</v>
      </c>
      <c r="D76" s="16"/>
      <c r="E76" s="16"/>
      <c r="F76" s="16"/>
      <c r="G76" s="18" t="s">
        <v>156</v>
      </c>
      <c r="H76" s="17"/>
      <c r="I76" s="17"/>
      <c r="J76" s="17"/>
      <c r="K76" s="49"/>
      <c r="L76" s="49"/>
      <c r="M76" s="49"/>
    </row>
    <row r="77" spans="2:13" ht="63" outlineLevel="1">
      <c r="B77" s="45" t="s">
        <v>191</v>
      </c>
      <c r="C77" s="18" t="s">
        <v>190</v>
      </c>
      <c r="D77" s="16"/>
      <c r="E77" s="16"/>
      <c r="F77" s="16"/>
      <c r="G77" s="18" t="s">
        <v>198</v>
      </c>
      <c r="H77" s="17"/>
      <c r="I77" s="17"/>
      <c r="J77" s="17"/>
      <c r="K77" s="49"/>
      <c r="L77" s="49"/>
      <c r="M77" s="49"/>
    </row>
    <row r="78" spans="2:13" ht="63">
      <c r="B78" s="45" t="s">
        <v>192</v>
      </c>
      <c r="C78" s="15" t="s">
        <v>193</v>
      </c>
      <c r="D78" s="16"/>
      <c r="E78" s="16"/>
      <c r="F78" s="16"/>
      <c r="G78" s="18" t="s">
        <v>286</v>
      </c>
      <c r="H78" s="17">
        <f>SUM(H79:H80)</f>
        <v>0</v>
      </c>
      <c r="I78" s="17"/>
      <c r="J78" s="17"/>
      <c r="K78" s="49"/>
      <c r="L78" s="49"/>
      <c r="M78" s="49"/>
    </row>
    <row r="79" spans="2:13" ht="63" outlineLevel="1">
      <c r="B79" s="45" t="s">
        <v>196</v>
      </c>
      <c r="C79" s="18" t="s">
        <v>194</v>
      </c>
      <c r="D79" s="16"/>
      <c r="E79" s="16"/>
      <c r="F79" s="16"/>
      <c r="G79" s="18" t="s">
        <v>156</v>
      </c>
      <c r="H79" s="17"/>
      <c r="I79" s="17"/>
      <c r="J79" s="17"/>
      <c r="K79" s="49"/>
      <c r="L79" s="49"/>
      <c r="M79" s="49"/>
    </row>
    <row r="80" spans="2:13" ht="63" outlineLevel="1">
      <c r="B80" s="45" t="s">
        <v>197</v>
      </c>
      <c r="C80" s="18" t="s">
        <v>195</v>
      </c>
      <c r="D80" s="16"/>
      <c r="E80" s="16"/>
      <c r="F80" s="16"/>
      <c r="G80" s="18" t="s">
        <v>287</v>
      </c>
      <c r="H80" s="17"/>
      <c r="I80" s="17"/>
      <c r="J80" s="17"/>
      <c r="K80" s="49"/>
      <c r="L80" s="49"/>
      <c r="M80" s="49"/>
    </row>
    <row r="81" spans="2:13" ht="94.5">
      <c r="B81" s="46">
        <v>5</v>
      </c>
      <c r="C81" s="21" t="s">
        <v>304</v>
      </c>
      <c r="D81" s="22"/>
      <c r="E81" s="22"/>
      <c r="F81" s="22"/>
      <c r="G81" s="29" t="s">
        <v>312</v>
      </c>
      <c r="H81" s="27">
        <f>H83+H89+H117</f>
        <v>8803.02</v>
      </c>
      <c r="I81" s="27">
        <f>I83+I89+I117</f>
        <v>8803.02</v>
      </c>
      <c r="J81" s="27">
        <f>J83+J89+J117</f>
        <v>0</v>
      </c>
      <c r="K81" s="50"/>
      <c r="L81" s="50"/>
      <c r="M81" s="50"/>
    </row>
    <row r="82" spans="2:13" ht="31.5">
      <c r="B82" s="46"/>
      <c r="C82" s="28" t="s">
        <v>155</v>
      </c>
      <c r="D82" s="22"/>
      <c r="E82" s="22"/>
      <c r="F82" s="22"/>
      <c r="G82" s="22"/>
      <c r="H82" s="27"/>
      <c r="I82" s="27"/>
      <c r="J82" s="27"/>
      <c r="K82" s="50"/>
      <c r="L82" s="50"/>
      <c r="M82" s="50"/>
    </row>
    <row r="83" spans="2:13" ht="63">
      <c r="B83" s="46" t="s">
        <v>73</v>
      </c>
      <c r="C83" s="30" t="s">
        <v>200</v>
      </c>
      <c r="D83" s="24"/>
      <c r="E83" s="24"/>
      <c r="F83" s="24"/>
      <c r="G83" s="26" t="s">
        <v>288</v>
      </c>
      <c r="H83" s="23">
        <f>SUM(H84:H88)</f>
        <v>0</v>
      </c>
      <c r="I83" s="23">
        <f>SUM(I84:I88)</f>
        <v>0</v>
      </c>
      <c r="J83" s="23">
        <f>SUM(J84:J88)</f>
        <v>0</v>
      </c>
      <c r="K83" s="49"/>
      <c r="L83" s="49"/>
      <c r="M83" s="49"/>
    </row>
    <row r="84" spans="2:13" ht="47.25" outlineLevel="1">
      <c r="B84" s="46" t="s">
        <v>201</v>
      </c>
      <c r="C84" s="26" t="s">
        <v>199</v>
      </c>
      <c r="D84" s="24"/>
      <c r="E84" s="24"/>
      <c r="F84" s="24"/>
      <c r="G84" s="25" t="s">
        <v>309</v>
      </c>
      <c r="H84" s="23"/>
      <c r="I84" s="23"/>
      <c r="J84" s="23"/>
      <c r="K84" s="49"/>
      <c r="L84" s="49"/>
      <c r="M84" s="49"/>
    </row>
    <row r="85" spans="2:13" ht="47.25" outlineLevel="1">
      <c r="B85" s="46" t="s">
        <v>203</v>
      </c>
      <c r="C85" s="26" t="s">
        <v>202</v>
      </c>
      <c r="D85" s="26"/>
      <c r="E85" s="26"/>
      <c r="F85" s="26"/>
      <c r="G85" s="25" t="s">
        <v>309</v>
      </c>
      <c r="H85" s="23"/>
      <c r="I85" s="23"/>
      <c r="J85" s="23"/>
      <c r="K85" s="49"/>
      <c r="L85" s="49"/>
      <c r="M85" s="49"/>
    </row>
    <row r="86" spans="2:13" ht="47.25" outlineLevel="1">
      <c r="B86" s="46" t="s">
        <v>206</v>
      </c>
      <c r="C86" s="26" t="s">
        <v>204</v>
      </c>
      <c r="D86" s="26"/>
      <c r="E86" s="26"/>
      <c r="F86" s="26"/>
      <c r="G86" s="25" t="s">
        <v>309</v>
      </c>
      <c r="H86" s="23"/>
      <c r="I86" s="23"/>
      <c r="J86" s="23"/>
      <c r="K86" s="49"/>
      <c r="L86" s="49"/>
      <c r="M86" s="49"/>
    </row>
    <row r="87" spans="2:13" ht="47.25" outlineLevel="1">
      <c r="B87" s="46" t="s">
        <v>207</v>
      </c>
      <c r="C87" s="26" t="s">
        <v>205</v>
      </c>
      <c r="D87" s="26"/>
      <c r="E87" s="26"/>
      <c r="F87" s="26"/>
      <c r="G87" s="26" t="s">
        <v>278</v>
      </c>
      <c r="H87" s="23"/>
      <c r="I87" s="23"/>
      <c r="J87" s="23"/>
      <c r="K87" s="49"/>
      <c r="L87" s="49"/>
      <c r="M87" s="49"/>
    </row>
    <row r="88" spans="2:13" ht="63" outlineLevel="1">
      <c r="B88" s="46" t="s">
        <v>209</v>
      </c>
      <c r="C88" s="26" t="s">
        <v>208</v>
      </c>
      <c r="D88" s="26"/>
      <c r="E88" s="26"/>
      <c r="F88" s="26"/>
      <c r="G88" s="26" t="s">
        <v>313</v>
      </c>
      <c r="H88" s="23"/>
      <c r="I88" s="23"/>
      <c r="J88" s="23"/>
      <c r="K88" s="49"/>
      <c r="L88" s="49"/>
      <c r="M88" s="49"/>
    </row>
    <row r="89" spans="2:13" ht="63">
      <c r="B89" s="46" t="s">
        <v>74</v>
      </c>
      <c r="C89" s="30" t="s">
        <v>210</v>
      </c>
      <c r="D89" s="24"/>
      <c r="E89" s="24"/>
      <c r="F89" s="24"/>
      <c r="G89" s="26" t="s">
        <v>289</v>
      </c>
      <c r="H89" s="23">
        <f>SUM(H90:H116)</f>
        <v>8803.02</v>
      </c>
      <c r="I89" s="23">
        <f>SUM(I90:I116)</f>
        <v>8803.02</v>
      </c>
      <c r="J89" s="23">
        <f>SUM(J90:J116)</f>
        <v>0</v>
      </c>
      <c r="K89" s="49"/>
      <c r="L89" s="49"/>
      <c r="M89" s="49"/>
    </row>
    <row r="90" spans="2:13" ht="47.25" outlineLevel="1">
      <c r="B90" s="46" t="s">
        <v>215</v>
      </c>
      <c r="C90" s="90" t="s">
        <v>212</v>
      </c>
      <c r="D90" s="24"/>
      <c r="E90" s="24"/>
      <c r="F90" s="24"/>
      <c r="G90" s="462"/>
      <c r="H90" s="23"/>
      <c r="I90" s="23"/>
      <c r="J90" s="23"/>
      <c r="K90" s="49"/>
      <c r="L90" s="49"/>
      <c r="M90" s="49"/>
    </row>
    <row r="91" spans="2:13" ht="31.5" outlineLevel="1">
      <c r="B91" s="46" t="s">
        <v>216</v>
      </c>
      <c r="C91" s="90" t="s">
        <v>211</v>
      </c>
      <c r="D91" s="24"/>
      <c r="E91" s="24"/>
      <c r="F91" s="24"/>
      <c r="G91" s="463"/>
      <c r="H91" s="23"/>
      <c r="I91" s="23"/>
      <c r="J91" s="23"/>
      <c r="K91" s="49"/>
      <c r="L91" s="49"/>
      <c r="M91" s="49"/>
    </row>
    <row r="92" spans="2:13" ht="31.5" outlineLevel="1">
      <c r="B92" s="46" t="s">
        <v>217</v>
      </c>
      <c r="C92" s="90" t="s">
        <v>213</v>
      </c>
      <c r="D92" s="24"/>
      <c r="E92" s="24"/>
      <c r="F92" s="24"/>
      <c r="G92" s="464"/>
      <c r="H92" s="23"/>
      <c r="I92" s="23"/>
      <c r="J92" s="23"/>
      <c r="K92" s="49"/>
      <c r="L92" s="49"/>
      <c r="M92" s="49"/>
    </row>
    <row r="93" spans="2:13" ht="63" outlineLevel="1">
      <c r="B93" s="46" t="s">
        <v>218</v>
      </c>
      <c r="C93" s="90" t="s">
        <v>214</v>
      </c>
      <c r="D93" s="24"/>
      <c r="E93" s="24"/>
      <c r="F93" s="24"/>
      <c r="G93" s="26" t="s">
        <v>313</v>
      </c>
      <c r="H93" s="23"/>
      <c r="I93" s="23"/>
      <c r="J93" s="23"/>
      <c r="K93" s="49"/>
      <c r="L93" s="49"/>
      <c r="M93" s="49"/>
    </row>
    <row r="94" spans="2:13" ht="47.25" outlineLevel="1">
      <c r="B94" s="46" t="s">
        <v>220</v>
      </c>
      <c r="C94" s="26" t="s">
        <v>219</v>
      </c>
      <c r="D94" s="24"/>
      <c r="E94" s="24"/>
      <c r="F94" s="24"/>
      <c r="G94" s="462"/>
      <c r="H94" s="23"/>
      <c r="I94" s="23"/>
      <c r="J94" s="23"/>
      <c r="K94" s="49"/>
      <c r="L94" s="49"/>
      <c r="M94" s="49"/>
    </row>
    <row r="95" spans="2:13" ht="47.25" outlineLevel="1">
      <c r="B95" s="46" t="s">
        <v>244</v>
      </c>
      <c r="C95" s="90" t="s">
        <v>221</v>
      </c>
      <c r="D95" s="26"/>
      <c r="E95" s="26"/>
      <c r="F95" s="26"/>
      <c r="G95" s="463"/>
      <c r="H95" s="23"/>
      <c r="I95" s="23"/>
      <c r="J95" s="23"/>
      <c r="K95" s="49"/>
      <c r="L95" s="49"/>
      <c r="M95" s="49"/>
    </row>
    <row r="96" spans="2:13" ht="15.75" outlineLevel="1">
      <c r="B96" s="46" t="s">
        <v>245</v>
      </c>
      <c r="C96" s="26" t="s">
        <v>222</v>
      </c>
      <c r="D96" s="26"/>
      <c r="E96" s="26"/>
      <c r="F96" s="26"/>
      <c r="G96" s="464"/>
      <c r="H96" s="23"/>
      <c r="I96" s="23"/>
      <c r="J96" s="23"/>
      <c r="K96" s="49"/>
      <c r="L96" s="49"/>
      <c r="M96" s="49"/>
    </row>
    <row r="97" spans="2:13" ht="47.25" outlineLevel="1">
      <c r="B97" s="46" t="s">
        <v>246</v>
      </c>
      <c r="C97" s="26" t="s">
        <v>223</v>
      </c>
      <c r="D97" s="26"/>
      <c r="E97" s="26"/>
      <c r="F97" s="26"/>
      <c r="G97" s="26"/>
      <c r="H97" s="23"/>
      <c r="I97" s="23"/>
      <c r="J97" s="23"/>
      <c r="K97" s="49"/>
      <c r="L97" s="49"/>
      <c r="M97" s="49"/>
    </row>
    <row r="98" spans="2:13" ht="47.25" outlineLevel="1">
      <c r="B98" s="46" t="s">
        <v>247</v>
      </c>
      <c r="C98" s="26" t="s">
        <v>224</v>
      </c>
      <c r="D98" s="26"/>
      <c r="E98" s="26"/>
      <c r="F98" s="26"/>
      <c r="G98" s="26"/>
      <c r="H98" s="23"/>
      <c r="I98" s="23"/>
      <c r="J98" s="23"/>
      <c r="K98" s="49"/>
      <c r="L98" s="49"/>
      <c r="M98" s="49"/>
    </row>
    <row r="99" spans="2:13" ht="31.5" outlineLevel="1">
      <c r="B99" s="46" t="s">
        <v>248</v>
      </c>
      <c r="C99" s="26" t="s">
        <v>225</v>
      </c>
      <c r="D99" s="26"/>
      <c r="E99" s="26"/>
      <c r="F99" s="26"/>
      <c r="G99" s="462"/>
      <c r="H99" s="23"/>
      <c r="I99" s="23"/>
      <c r="J99" s="23"/>
      <c r="K99" s="49"/>
      <c r="L99" s="49"/>
      <c r="M99" s="49"/>
    </row>
    <row r="100" spans="2:13" ht="31.5" customHeight="1" outlineLevel="1">
      <c r="B100" s="46" t="s">
        <v>249</v>
      </c>
      <c r="C100" s="90" t="s">
        <v>226</v>
      </c>
      <c r="D100" s="26"/>
      <c r="E100" s="26"/>
      <c r="F100" s="26"/>
      <c r="G100" s="464"/>
      <c r="H100" s="23"/>
      <c r="I100" s="23"/>
      <c r="J100" s="23"/>
      <c r="K100" s="49"/>
      <c r="L100" s="49"/>
      <c r="M100" s="49"/>
    </row>
    <row r="101" spans="2:13" ht="31.5" outlineLevel="1">
      <c r="B101" s="46" t="s">
        <v>250</v>
      </c>
      <c r="C101" s="90" t="s">
        <v>227</v>
      </c>
      <c r="D101" s="26"/>
      <c r="E101" s="26"/>
      <c r="F101" s="26"/>
      <c r="G101" s="26"/>
      <c r="H101" s="23"/>
      <c r="I101" s="23"/>
      <c r="J101" s="23"/>
      <c r="K101" s="49"/>
      <c r="L101" s="49"/>
      <c r="M101" s="49"/>
    </row>
    <row r="102" spans="2:13" ht="31.5" outlineLevel="1">
      <c r="B102" s="46" t="s">
        <v>251</v>
      </c>
      <c r="C102" s="26" t="s">
        <v>228</v>
      </c>
      <c r="D102" s="26"/>
      <c r="E102" s="26"/>
      <c r="F102" s="26"/>
      <c r="G102" s="26"/>
      <c r="H102" s="23"/>
      <c r="I102" s="23"/>
      <c r="J102" s="23"/>
      <c r="K102" s="49"/>
      <c r="L102" s="49"/>
      <c r="M102" s="49"/>
    </row>
    <row r="103" spans="2:13" ht="63" outlineLevel="1">
      <c r="B103" s="46" t="s">
        <v>252</v>
      </c>
      <c r="C103" s="26" t="s">
        <v>229</v>
      </c>
      <c r="D103" s="26"/>
      <c r="E103" s="26"/>
      <c r="F103" s="26"/>
      <c r="G103" s="26"/>
      <c r="H103" s="23"/>
      <c r="I103" s="23"/>
      <c r="J103" s="23"/>
      <c r="K103" s="49"/>
      <c r="L103" s="49"/>
      <c r="M103" s="49"/>
    </row>
    <row r="104" spans="2:13" ht="31.5" outlineLevel="1">
      <c r="B104" s="46" t="s">
        <v>253</v>
      </c>
      <c r="C104" s="26" t="s">
        <v>230</v>
      </c>
      <c r="D104" s="26"/>
      <c r="E104" s="26"/>
      <c r="F104" s="26"/>
      <c r="G104" s="462"/>
      <c r="H104" s="23"/>
      <c r="I104" s="23"/>
      <c r="J104" s="23"/>
      <c r="K104" s="49"/>
      <c r="L104" s="49"/>
      <c r="M104" s="49"/>
    </row>
    <row r="105" spans="2:13" ht="110.25" outlineLevel="1">
      <c r="B105" s="46" t="s">
        <v>254</v>
      </c>
      <c r="C105" s="26" t="s">
        <v>231</v>
      </c>
      <c r="D105" s="26"/>
      <c r="E105" s="26"/>
      <c r="F105" s="26"/>
      <c r="G105" s="464"/>
      <c r="H105" s="23"/>
      <c r="I105" s="23"/>
      <c r="J105" s="23"/>
      <c r="K105" s="49"/>
      <c r="L105" s="49"/>
      <c r="M105" s="49"/>
    </row>
    <row r="106" spans="2:13" ht="78.75" outlineLevel="1">
      <c r="B106" s="46" t="s">
        <v>255</v>
      </c>
      <c r="C106" s="26" t="s">
        <v>232</v>
      </c>
      <c r="D106" s="26"/>
      <c r="E106" s="26"/>
      <c r="F106" s="26"/>
      <c r="G106" s="462"/>
      <c r="H106" s="23"/>
      <c r="I106" s="23"/>
      <c r="J106" s="23"/>
      <c r="K106" s="49"/>
      <c r="L106" s="49"/>
      <c r="M106" s="49"/>
    </row>
    <row r="107" spans="2:13" ht="31.5" outlineLevel="1">
      <c r="B107" s="46" t="s">
        <v>256</v>
      </c>
      <c r="C107" s="26" t="s">
        <v>233</v>
      </c>
      <c r="D107" s="26"/>
      <c r="E107" s="26"/>
      <c r="F107" s="26"/>
      <c r="G107" s="463"/>
      <c r="H107" s="23"/>
      <c r="I107" s="23"/>
      <c r="J107" s="23"/>
      <c r="K107" s="49"/>
      <c r="L107" s="49"/>
      <c r="M107" s="49"/>
    </row>
    <row r="108" spans="2:13" ht="31.5" outlineLevel="1">
      <c r="B108" s="46" t="s">
        <v>257</v>
      </c>
      <c r="C108" s="90" t="s">
        <v>234</v>
      </c>
      <c r="D108" s="26"/>
      <c r="E108" s="26"/>
      <c r="F108" s="26"/>
      <c r="G108" s="463"/>
      <c r="H108" s="23"/>
      <c r="I108" s="23"/>
      <c r="J108" s="23"/>
      <c r="K108" s="49"/>
      <c r="L108" s="49"/>
      <c r="M108" s="49"/>
    </row>
    <row r="109" spans="2:13" ht="31.5" outlineLevel="1">
      <c r="B109" s="46" t="s">
        <v>258</v>
      </c>
      <c r="C109" s="90" t="s">
        <v>235</v>
      </c>
      <c r="D109" s="26"/>
      <c r="E109" s="26"/>
      <c r="F109" s="26"/>
      <c r="G109" s="464"/>
      <c r="H109" s="23"/>
      <c r="I109" s="23"/>
      <c r="J109" s="23"/>
      <c r="K109" s="49"/>
      <c r="L109" s="49"/>
      <c r="M109" s="49"/>
    </row>
    <row r="110" spans="2:13" ht="15.75" outlineLevel="1">
      <c r="B110" s="46" t="s">
        <v>259</v>
      </c>
      <c r="C110" s="26" t="s">
        <v>236</v>
      </c>
      <c r="D110" s="26"/>
      <c r="E110" s="26"/>
      <c r="F110" s="26"/>
      <c r="G110" s="26"/>
      <c r="H110" s="23"/>
      <c r="I110" s="23"/>
      <c r="J110" s="23"/>
      <c r="K110" s="49"/>
      <c r="L110" s="49"/>
      <c r="M110" s="49"/>
    </row>
    <row r="111" spans="2:13" ht="31.5" outlineLevel="1">
      <c r="B111" s="46" t="s">
        <v>260</v>
      </c>
      <c r="C111" s="26" t="s">
        <v>237</v>
      </c>
      <c r="D111" s="26"/>
      <c r="E111" s="26"/>
      <c r="F111" s="26"/>
      <c r="G111" s="462"/>
      <c r="H111" s="23"/>
      <c r="I111" s="23"/>
      <c r="J111" s="23"/>
      <c r="K111" s="49"/>
      <c r="L111" s="49"/>
      <c r="M111" s="49"/>
    </row>
    <row r="112" spans="2:13" ht="47.25" outlineLevel="1">
      <c r="B112" s="46" t="s">
        <v>261</v>
      </c>
      <c r="C112" s="26" t="s">
        <v>238</v>
      </c>
      <c r="D112" s="26"/>
      <c r="E112" s="26"/>
      <c r="F112" s="26"/>
      <c r="G112" s="463"/>
      <c r="H112" s="23"/>
      <c r="I112" s="23"/>
      <c r="J112" s="23"/>
      <c r="K112" s="49"/>
      <c r="L112" s="49"/>
      <c r="M112" s="49"/>
    </row>
    <row r="113" spans="2:13" ht="15.75" outlineLevel="1">
      <c r="B113" s="46" t="s">
        <v>262</v>
      </c>
      <c r="C113" s="26" t="s">
        <v>239</v>
      </c>
      <c r="D113" s="26"/>
      <c r="E113" s="26"/>
      <c r="F113" s="26"/>
      <c r="G113" s="464"/>
      <c r="H113" s="23"/>
      <c r="I113" s="23"/>
      <c r="J113" s="23"/>
      <c r="K113" s="49"/>
      <c r="L113" s="49"/>
      <c r="M113" s="49"/>
    </row>
    <row r="114" spans="2:13" ht="31.5" outlineLevel="1">
      <c r="B114" s="46" t="s">
        <v>263</v>
      </c>
      <c r="C114" s="26" t="s">
        <v>240</v>
      </c>
      <c r="D114" s="26"/>
      <c r="E114" s="26"/>
      <c r="F114" s="26"/>
      <c r="G114" s="462"/>
      <c r="H114" s="23"/>
      <c r="I114" s="23"/>
      <c r="J114" s="23"/>
      <c r="K114" s="49"/>
      <c r="L114" s="49"/>
      <c r="M114" s="49"/>
    </row>
    <row r="115" spans="2:13" ht="63" outlineLevel="1">
      <c r="B115" s="46" t="s">
        <v>264</v>
      </c>
      <c r="C115" s="26" t="s">
        <v>241</v>
      </c>
      <c r="D115" s="26"/>
      <c r="E115" s="26"/>
      <c r="F115" s="26"/>
      <c r="G115" s="463"/>
      <c r="H115" s="23">
        <v>4607.97</v>
      </c>
      <c r="I115" s="23">
        <v>4607.97</v>
      </c>
      <c r="J115" s="23"/>
      <c r="K115" s="49"/>
      <c r="L115" s="49"/>
      <c r="M115" s="49"/>
    </row>
    <row r="116" spans="2:13" ht="47.25" outlineLevel="1">
      <c r="B116" s="46" t="s">
        <v>265</v>
      </c>
      <c r="C116" s="26" t="s">
        <v>242</v>
      </c>
      <c r="D116" s="26"/>
      <c r="E116" s="26"/>
      <c r="F116" s="26"/>
      <c r="G116" s="464"/>
      <c r="H116" s="23">
        <v>4195.05</v>
      </c>
      <c r="I116" s="23">
        <v>4195.05</v>
      </c>
      <c r="J116" s="23"/>
      <c r="K116" s="49"/>
      <c r="L116" s="49"/>
      <c r="M116" s="49"/>
    </row>
    <row r="117" spans="2:13" ht="78.75">
      <c r="B117" s="46" t="s">
        <v>75</v>
      </c>
      <c r="C117" s="30" t="s">
        <v>243</v>
      </c>
      <c r="D117" s="26"/>
      <c r="E117" s="26"/>
      <c r="F117" s="26"/>
      <c r="G117" s="26" t="s">
        <v>314</v>
      </c>
      <c r="H117" s="23">
        <f>SUM(H118:H127)</f>
        <v>0</v>
      </c>
      <c r="I117" s="23">
        <f>SUM(I118:I127)</f>
        <v>0</v>
      </c>
      <c r="J117" s="23">
        <f>SUM(J118:J127)</f>
        <v>0</v>
      </c>
      <c r="K117" s="49"/>
      <c r="L117" s="49"/>
      <c r="M117" s="49"/>
    </row>
    <row r="118" spans="2:13" ht="47.25" outlineLevel="1">
      <c r="B118" s="46" t="s">
        <v>266</v>
      </c>
      <c r="C118" s="63" t="s">
        <v>212</v>
      </c>
      <c r="D118" s="26"/>
      <c r="E118" s="26"/>
      <c r="F118" s="26"/>
      <c r="G118" s="26" t="s">
        <v>313</v>
      </c>
      <c r="H118" s="23"/>
      <c r="I118" s="23"/>
      <c r="J118" s="23"/>
      <c r="K118" s="49"/>
      <c r="L118" s="49"/>
      <c r="M118" s="49"/>
    </row>
    <row r="119" spans="2:13" ht="68.25" customHeight="1" outlineLevel="1">
      <c r="B119" s="46" t="s">
        <v>267</v>
      </c>
      <c r="C119" s="63" t="s">
        <v>211</v>
      </c>
      <c r="D119" s="26"/>
      <c r="E119" s="26"/>
      <c r="F119" s="26"/>
      <c r="G119" s="26" t="s">
        <v>313</v>
      </c>
      <c r="H119" s="23"/>
      <c r="I119" s="23"/>
      <c r="J119" s="23"/>
      <c r="K119" s="49"/>
      <c r="L119" s="49"/>
      <c r="M119" s="49"/>
    </row>
    <row r="120" spans="2:13" ht="47.25" outlineLevel="1">
      <c r="B120" s="46" t="s">
        <v>268</v>
      </c>
      <c r="C120" s="63" t="s">
        <v>213</v>
      </c>
      <c r="D120" s="26"/>
      <c r="E120" s="26"/>
      <c r="F120" s="26"/>
      <c r="G120" s="26" t="s">
        <v>313</v>
      </c>
      <c r="H120" s="23"/>
      <c r="I120" s="23"/>
      <c r="J120" s="23"/>
      <c r="K120" s="49"/>
      <c r="L120" s="49"/>
      <c r="M120" s="49"/>
    </row>
    <row r="121" spans="2:13" ht="63" outlineLevel="1">
      <c r="B121" s="46"/>
      <c r="C121" s="63" t="s">
        <v>214</v>
      </c>
      <c r="D121" s="26"/>
      <c r="E121" s="26"/>
      <c r="F121" s="26"/>
      <c r="G121" s="26"/>
      <c r="H121" s="23"/>
      <c r="I121" s="23"/>
      <c r="J121" s="23"/>
      <c r="K121" s="49"/>
      <c r="L121" s="49"/>
      <c r="M121" s="49"/>
    </row>
    <row r="122" spans="2:13" ht="47.25" outlineLevel="1">
      <c r="B122" s="46"/>
      <c r="C122" s="63" t="s">
        <v>221</v>
      </c>
      <c r="D122" s="26"/>
      <c r="E122" s="26"/>
      <c r="F122" s="26"/>
      <c r="G122" s="26"/>
      <c r="H122" s="23"/>
      <c r="I122" s="23"/>
      <c r="J122" s="23"/>
      <c r="K122" s="49"/>
      <c r="L122" s="49"/>
      <c r="M122" s="49"/>
    </row>
    <row r="123" spans="2:13" ht="15.75" outlineLevel="1">
      <c r="B123" s="46"/>
      <c r="C123" s="63" t="s">
        <v>226</v>
      </c>
      <c r="D123" s="26"/>
      <c r="E123" s="26"/>
      <c r="F123" s="26"/>
      <c r="G123" s="26"/>
      <c r="H123" s="23"/>
      <c r="I123" s="23"/>
      <c r="J123" s="23"/>
      <c r="K123" s="49"/>
      <c r="L123" s="49"/>
      <c r="M123" s="49"/>
    </row>
    <row r="124" spans="2:13" ht="31.5" outlineLevel="1">
      <c r="B124" s="46"/>
      <c r="C124" s="63" t="s">
        <v>227</v>
      </c>
      <c r="D124" s="26"/>
      <c r="E124" s="26"/>
      <c r="F124" s="26"/>
      <c r="G124" s="26"/>
      <c r="H124" s="23"/>
      <c r="I124" s="23"/>
      <c r="J124" s="23"/>
      <c r="K124" s="49"/>
      <c r="L124" s="49"/>
      <c r="M124" s="49"/>
    </row>
    <row r="125" spans="2:13" ht="31.5">
      <c r="B125" s="46"/>
      <c r="C125" s="63" t="s">
        <v>234</v>
      </c>
      <c r="D125" s="26"/>
      <c r="E125" s="26"/>
      <c r="F125" s="26"/>
      <c r="G125" s="26"/>
      <c r="H125" s="23"/>
      <c r="I125" s="23"/>
      <c r="J125" s="23"/>
      <c r="K125" s="49"/>
      <c r="L125" s="49"/>
      <c r="M125" s="49"/>
    </row>
    <row r="126" spans="2:13" ht="47.25" outlineLevel="1">
      <c r="B126" s="46"/>
      <c r="C126" s="63" t="s">
        <v>235</v>
      </c>
      <c r="D126" s="26"/>
      <c r="E126" s="26"/>
      <c r="F126" s="26"/>
      <c r="G126" s="26" t="s">
        <v>313</v>
      </c>
      <c r="H126" s="23"/>
      <c r="I126" s="23"/>
      <c r="J126" s="23"/>
      <c r="K126" s="49"/>
      <c r="L126" s="49"/>
      <c r="M126" s="49"/>
    </row>
    <row r="127" spans="2:13" ht="47.25" outlineLevel="1">
      <c r="B127" s="46"/>
      <c r="C127" s="26"/>
      <c r="D127" s="26"/>
      <c r="E127" s="26"/>
      <c r="F127" s="26"/>
      <c r="G127" s="26" t="s">
        <v>313</v>
      </c>
      <c r="H127" s="23"/>
      <c r="I127" s="23"/>
      <c r="J127" s="23"/>
      <c r="K127" s="49"/>
      <c r="L127" s="49"/>
      <c r="M127" s="49"/>
    </row>
    <row r="128" spans="2:13" ht="47.25">
      <c r="B128" s="44">
        <v>6</v>
      </c>
      <c r="C128" s="14" t="s">
        <v>318</v>
      </c>
      <c r="D128" s="40"/>
      <c r="E128" s="40"/>
      <c r="F128" s="40"/>
      <c r="G128" s="31" t="s">
        <v>317</v>
      </c>
      <c r="H128" s="40"/>
      <c r="I128" s="40"/>
      <c r="J128" s="40"/>
      <c r="K128" s="33"/>
      <c r="L128" s="33"/>
      <c r="M128" s="33"/>
    </row>
    <row r="129" spans="2:13" ht="31.5">
      <c r="B129" s="43" t="s">
        <v>80</v>
      </c>
      <c r="C129" s="29" t="s">
        <v>320</v>
      </c>
      <c r="D129" s="42"/>
      <c r="E129" s="42"/>
      <c r="F129" s="42"/>
      <c r="G129" s="29" t="s">
        <v>317</v>
      </c>
      <c r="H129" s="42"/>
      <c r="I129" s="42"/>
      <c r="J129" s="42"/>
      <c r="K129" s="42"/>
      <c r="L129" s="42"/>
      <c r="M129" s="42"/>
    </row>
  </sheetData>
  <sheetProtection/>
  <mergeCells count="26">
    <mergeCell ref="G114:G116"/>
    <mergeCell ref="G99:G100"/>
    <mergeCell ref="G59:G61"/>
    <mergeCell ref="G66:G69"/>
    <mergeCell ref="G52:G53"/>
    <mergeCell ref="G94:G96"/>
    <mergeCell ref="G90:G92"/>
    <mergeCell ref="G106:G109"/>
    <mergeCell ref="G104:G105"/>
    <mergeCell ref="D31:J31"/>
    <mergeCell ref="G24:G29"/>
    <mergeCell ref="G18:G19"/>
    <mergeCell ref="G20:G23"/>
    <mergeCell ref="G111:G113"/>
    <mergeCell ref="B4:J4"/>
    <mergeCell ref="B5:J5"/>
    <mergeCell ref="F1:G1"/>
    <mergeCell ref="F2:J2"/>
    <mergeCell ref="G15:G17"/>
    <mergeCell ref="D14:J14"/>
    <mergeCell ref="B7:B9"/>
    <mergeCell ref="C7:C9"/>
    <mergeCell ref="D7:F8"/>
    <mergeCell ref="G7:G9"/>
    <mergeCell ref="H7:M7"/>
    <mergeCell ref="H8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60" zoomScaleNormal="70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L5"/>
    </sheetView>
  </sheetViews>
  <sheetFormatPr defaultColWidth="9.140625" defaultRowHeight="15"/>
  <cols>
    <col min="1" max="1" width="5.7109375" style="96" customWidth="1"/>
    <col min="2" max="2" width="31.57421875" style="96" customWidth="1"/>
    <col min="3" max="3" width="12.7109375" style="96" customWidth="1"/>
    <col min="4" max="4" width="15.8515625" style="96" customWidth="1"/>
    <col min="5" max="5" width="12.421875" style="96" customWidth="1"/>
    <col min="6" max="6" width="59.140625" style="96" customWidth="1"/>
    <col min="7" max="7" width="12.00390625" style="96" customWidth="1"/>
    <col min="8" max="8" width="11.7109375" style="96" customWidth="1"/>
    <col min="9" max="9" width="10.57421875" style="96" customWidth="1"/>
    <col min="10" max="10" width="9.00390625" style="96" customWidth="1"/>
    <col min="11" max="12" width="10.140625" style="96" customWidth="1"/>
    <col min="13" max="16384" width="9.140625" style="96" customWidth="1"/>
  </cols>
  <sheetData>
    <row r="1" spans="1:12" ht="16.5" customHeight="1">
      <c r="A1" s="181"/>
      <c r="B1" s="181"/>
      <c r="C1" s="181"/>
      <c r="D1" s="181"/>
      <c r="E1" s="181"/>
      <c r="F1" s="181"/>
      <c r="G1" s="446" t="s">
        <v>622</v>
      </c>
      <c r="H1" s="446"/>
      <c r="I1" s="446"/>
      <c r="J1" s="446"/>
      <c r="K1" s="446"/>
      <c r="L1" s="446"/>
    </row>
    <row r="2" spans="1:12" ht="66" customHeight="1">
      <c r="A2" s="181"/>
      <c r="B2" s="181"/>
      <c r="C2" s="181"/>
      <c r="D2" s="181"/>
      <c r="E2" s="181"/>
      <c r="F2" s="181"/>
      <c r="G2" s="446" t="s">
        <v>593</v>
      </c>
      <c r="H2" s="446"/>
      <c r="I2" s="446"/>
      <c r="J2" s="446"/>
      <c r="K2" s="446"/>
      <c r="L2" s="446"/>
    </row>
    <row r="3" spans="1:12" ht="11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6" ht="15.75" customHeight="1">
      <c r="A4" s="478" t="s">
        <v>30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103"/>
      <c r="N4" s="103"/>
      <c r="O4" s="103"/>
      <c r="P4" s="103"/>
    </row>
    <row r="5" spans="1:16" ht="34.5" customHeight="1">
      <c r="A5" s="479" t="s">
        <v>599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103"/>
      <c r="N5" s="103"/>
      <c r="O5" s="103"/>
      <c r="P5" s="103"/>
    </row>
    <row r="6" spans="1:12" ht="11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ht="15.75" customHeight="1">
      <c r="A7" s="431" t="s">
        <v>18</v>
      </c>
      <c r="B7" s="431" t="s">
        <v>19</v>
      </c>
      <c r="C7" s="452" t="s">
        <v>20</v>
      </c>
      <c r="D7" s="480"/>
      <c r="E7" s="480"/>
      <c r="F7" s="431" t="s">
        <v>21</v>
      </c>
      <c r="G7" s="456" t="s">
        <v>22</v>
      </c>
      <c r="H7" s="456"/>
      <c r="I7" s="456"/>
      <c r="J7" s="456"/>
      <c r="K7" s="456"/>
      <c r="L7" s="456"/>
    </row>
    <row r="8" spans="1:12" ht="15.75" customHeight="1">
      <c r="A8" s="431"/>
      <c r="B8" s="431"/>
      <c r="C8" s="481"/>
      <c r="D8" s="430"/>
      <c r="E8" s="430"/>
      <c r="F8" s="431"/>
      <c r="G8" s="456" t="s">
        <v>23</v>
      </c>
      <c r="H8" s="456"/>
      <c r="I8" s="456"/>
      <c r="J8" s="456"/>
      <c r="K8" s="456"/>
      <c r="L8" s="456"/>
    </row>
    <row r="9" spans="1:12" ht="45">
      <c r="A9" s="431"/>
      <c r="B9" s="431"/>
      <c r="C9" s="101" t="s">
        <v>24</v>
      </c>
      <c r="D9" s="101" t="s">
        <v>25</v>
      </c>
      <c r="E9" s="101" t="s">
        <v>26</v>
      </c>
      <c r="F9" s="431"/>
      <c r="G9" s="215" t="s">
        <v>27</v>
      </c>
      <c r="H9" s="215" t="s">
        <v>28</v>
      </c>
      <c r="I9" s="215" t="s">
        <v>29</v>
      </c>
      <c r="J9" s="215" t="s">
        <v>294</v>
      </c>
      <c r="K9" s="215" t="s">
        <v>295</v>
      </c>
      <c r="L9" s="215" t="s">
        <v>296</v>
      </c>
    </row>
    <row r="10" spans="1:12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283.5" customHeight="1">
      <c r="A11" s="107">
        <v>1</v>
      </c>
      <c r="B11" s="213" t="s">
        <v>49</v>
      </c>
      <c r="C11" s="180"/>
      <c r="D11" s="180"/>
      <c r="E11" s="180"/>
      <c r="F11" s="111" t="s">
        <v>883</v>
      </c>
      <c r="G11" s="116">
        <f>G12+G17+G20+G23</f>
        <v>18515.71</v>
      </c>
      <c r="H11" s="116">
        <f>H12+H17+H20+H23</f>
        <v>10403.44</v>
      </c>
      <c r="I11" s="116">
        <f>I12+I17+I20+I23</f>
        <v>9648</v>
      </c>
      <c r="J11" s="116">
        <f>J12+J17+J20+J23</f>
        <v>9573</v>
      </c>
      <c r="K11" s="116">
        <f>K12+K17+K20+K23</f>
        <v>9200.495</v>
      </c>
      <c r="L11" s="116">
        <f>L12+L17+L20+L23</f>
        <v>9065.085000000001</v>
      </c>
    </row>
    <row r="12" spans="1:12" ht="84" customHeight="1">
      <c r="A12" s="107">
        <v>2</v>
      </c>
      <c r="B12" s="213" t="s">
        <v>292</v>
      </c>
      <c r="C12" s="112">
        <v>11</v>
      </c>
      <c r="D12" s="112">
        <v>1</v>
      </c>
      <c r="E12" s="112"/>
      <c r="F12" s="469" t="s">
        <v>885</v>
      </c>
      <c r="G12" s="116">
        <f aca="true" t="shared" si="0" ref="G12:L12">G14+G15+G16</f>
        <v>750</v>
      </c>
      <c r="H12" s="116">
        <f t="shared" si="0"/>
        <v>400</v>
      </c>
      <c r="I12" s="116">
        <f t="shared" si="0"/>
        <v>400</v>
      </c>
      <c r="J12" s="116">
        <f t="shared" si="0"/>
        <v>400</v>
      </c>
      <c r="K12" s="116">
        <f t="shared" si="0"/>
        <v>420</v>
      </c>
      <c r="L12" s="116">
        <f t="shared" si="0"/>
        <v>420</v>
      </c>
    </row>
    <row r="13" spans="1:12" ht="57" customHeight="1">
      <c r="A13" s="107"/>
      <c r="B13" s="213" t="s">
        <v>155</v>
      </c>
      <c r="C13" s="113"/>
      <c r="D13" s="114"/>
      <c r="E13" s="115"/>
      <c r="F13" s="470"/>
      <c r="G13" s="115"/>
      <c r="H13" s="115"/>
      <c r="I13" s="115"/>
      <c r="J13" s="116"/>
      <c r="K13" s="116"/>
      <c r="L13" s="116"/>
    </row>
    <row r="14" spans="1:12" ht="100.5" customHeight="1">
      <c r="A14" s="117" t="s">
        <v>53</v>
      </c>
      <c r="B14" s="381" t="s">
        <v>866</v>
      </c>
      <c r="C14" s="112">
        <v>11</v>
      </c>
      <c r="D14" s="112">
        <v>1</v>
      </c>
      <c r="E14" s="112">
        <v>2401</v>
      </c>
      <c r="F14" s="470"/>
      <c r="G14" s="116">
        <v>50</v>
      </c>
      <c r="H14" s="116">
        <v>50</v>
      </c>
      <c r="I14" s="116">
        <v>50</v>
      </c>
      <c r="J14" s="116">
        <v>50</v>
      </c>
      <c r="K14" s="116">
        <v>50</v>
      </c>
      <c r="L14" s="116">
        <v>50</v>
      </c>
    </row>
    <row r="15" spans="1:12" ht="83.25" customHeight="1">
      <c r="A15" s="117" t="s">
        <v>55</v>
      </c>
      <c r="B15" s="188" t="s">
        <v>101</v>
      </c>
      <c r="C15" s="112">
        <v>11</v>
      </c>
      <c r="D15" s="112">
        <v>1</v>
      </c>
      <c r="E15" s="112">
        <v>2402</v>
      </c>
      <c r="F15" s="470"/>
      <c r="G15" s="116">
        <f>'[1]Прил. 5-расчет'!D48</f>
        <v>0</v>
      </c>
      <c r="H15" s="116">
        <v>90</v>
      </c>
      <c r="I15" s="116">
        <v>90</v>
      </c>
      <c r="J15" s="116">
        <v>90</v>
      </c>
      <c r="K15" s="116">
        <v>90</v>
      </c>
      <c r="L15" s="116">
        <v>90</v>
      </c>
    </row>
    <row r="16" spans="1:12" ht="62.25" customHeight="1">
      <c r="A16" s="117" t="s">
        <v>102</v>
      </c>
      <c r="B16" s="188" t="s">
        <v>105</v>
      </c>
      <c r="C16" s="112">
        <v>11</v>
      </c>
      <c r="D16" s="112">
        <v>1</v>
      </c>
      <c r="E16" s="112">
        <v>2406</v>
      </c>
      <c r="F16" s="471"/>
      <c r="G16" s="116">
        <v>700</v>
      </c>
      <c r="H16" s="116">
        <v>260</v>
      </c>
      <c r="I16" s="116">
        <v>260</v>
      </c>
      <c r="J16" s="116">
        <v>260</v>
      </c>
      <c r="K16" s="116">
        <v>280</v>
      </c>
      <c r="L16" s="116">
        <v>280</v>
      </c>
    </row>
    <row r="17" spans="1:12" ht="86.25" customHeight="1">
      <c r="A17" s="107">
        <v>3</v>
      </c>
      <c r="B17" s="213" t="s">
        <v>293</v>
      </c>
      <c r="C17" s="112">
        <v>11</v>
      </c>
      <c r="D17" s="118">
        <v>2</v>
      </c>
      <c r="E17" s="112"/>
      <c r="F17" s="119" t="s">
        <v>884</v>
      </c>
      <c r="G17" s="116">
        <f>G19</f>
        <v>320</v>
      </c>
      <c r="H17" s="116">
        <f>H19</f>
        <v>370</v>
      </c>
      <c r="I17" s="116">
        <f>I19</f>
        <v>370</v>
      </c>
      <c r="J17" s="116">
        <f>J19</f>
        <v>370</v>
      </c>
      <c r="K17" s="116">
        <f>K19</f>
        <v>417.5</v>
      </c>
      <c r="L17" s="116">
        <f>L19</f>
        <v>417.5</v>
      </c>
    </row>
    <row r="18" spans="1:12" ht="47.25">
      <c r="A18" s="107"/>
      <c r="B18" s="213" t="s">
        <v>155</v>
      </c>
      <c r="C18" s="113"/>
      <c r="D18" s="114"/>
      <c r="E18" s="115"/>
      <c r="F18" s="120"/>
      <c r="G18" s="115"/>
      <c r="H18" s="115"/>
      <c r="I18" s="121"/>
      <c r="J18" s="122"/>
      <c r="K18" s="122"/>
      <c r="L18" s="116"/>
    </row>
    <row r="19" spans="1:12" ht="66" customHeight="1">
      <c r="A19" s="107" t="s">
        <v>66</v>
      </c>
      <c r="B19" s="213" t="s">
        <v>116</v>
      </c>
      <c r="C19" s="112">
        <v>11</v>
      </c>
      <c r="D19" s="118">
        <v>2</v>
      </c>
      <c r="E19" s="379">
        <v>2407</v>
      </c>
      <c r="F19" s="415" t="s">
        <v>886</v>
      </c>
      <c r="G19" s="123">
        <v>320</v>
      </c>
      <c r="H19" s="123">
        <v>370</v>
      </c>
      <c r="I19" s="123">
        <v>370</v>
      </c>
      <c r="J19" s="123">
        <v>370</v>
      </c>
      <c r="K19" s="124">
        <v>417.5</v>
      </c>
      <c r="L19" s="124">
        <v>417.5</v>
      </c>
    </row>
    <row r="20" spans="1:12" ht="68.25" customHeight="1">
      <c r="A20" s="107">
        <v>4</v>
      </c>
      <c r="B20" s="213" t="s">
        <v>460</v>
      </c>
      <c r="C20" s="112">
        <v>11</v>
      </c>
      <c r="D20" s="112">
        <v>3</v>
      </c>
      <c r="E20" s="112"/>
      <c r="F20" s="472" t="s">
        <v>887</v>
      </c>
      <c r="G20" s="116">
        <f>G22</f>
        <v>75</v>
      </c>
      <c r="H20" s="116">
        <f>H22</f>
        <v>75</v>
      </c>
      <c r="I20" s="116">
        <f>I22</f>
        <v>75</v>
      </c>
      <c r="J20" s="122"/>
      <c r="K20" s="122"/>
      <c r="L20" s="116"/>
    </row>
    <row r="21" spans="1:12" ht="51" customHeight="1">
      <c r="A21" s="107"/>
      <c r="B21" s="213" t="s">
        <v>155</v>
      </c>
      <c r="C21" s="180"/>
      <c r="D21" s="180"/>
      <c r="E21" s="180"/>
      <c r="F21" s="473"/>
      <c r="G21" s="116"/>
      <c r="H21" s="116"/>
      <c r="I21" s="122"/>
      <c r="J21" s="122"/>
      <c r="K21" s="122"/>
      <c r="L21" s="116"/>
    </row>
    <row r="22" spans="1:12" ht="67.5" customHeight="1">
      <c r="A22" s="107" t="s">
        <v>77</v>
      </c>
      <c r="B22" s="213" t="s">
        <v>158</v>
      </c>
      <c r="C22" s="379">
        <v>11</v>
      </c>
      <c r="D22" s="379">
        <v>3</v>
      </c>
      <c r="E22" s="379">
        <v>2408</v>
      </c>
      <c r="F22" s="474"/>
      <c r="G22" s="116">
        <v>75</v>
      </c>
      <c r="H22" s="116">
        <v>75</v>
      </c>
      <c r="I22" s="116">
        <v>75</v>
      </c>
      <c r="J22" s="116"/>
      <c r="K22" s="116"/>
      <c r="L22" s="116"/>
    </row>
    <row r="23" spans="1:12" ht="102" customHeight="1">
      <c r="A23" s="107">
        <v>5</v>
      </c>
      <c r="B23" s="213" t="s">
        <v>304</v>
      </c>
      <c r="C23" s="112">
        <v>11</v>
      </c>
      <c r="D23" s="112">
        <v>4</v>
      </c>
      <c r="E23" s="112"/>
      <c r="F23" s="475" t="s">
        <v>888</v>
      </c>
      <c r="G23" s="116">
        <f>G25+G26+G27+G28+G30</f>
        <v>17370.71</v>
      </c>
      <c r="H23" s="116">
        <f>H25+H26+H27+H28+H30</f>
        <v>9558.44</v>
      </c>
      <c r="I23" s="116">
        <f>I25+I26+I27+I28+I30</f>
        <v>8803</v>
      </c>
      <c r="J23" s="116">
        <f>J25+J26+J27+J28+J30</f>
        <v>8803</v>
      </c>
      <c r="K23" s="116">
        <f>K25+K26+K27+K28+K29+K30</f>
        <v>8362.995</v>
      </c>
      <c r="L23" s="116">
        <f>L25+L26+L27+L28+L29+L30</f>
        <v>8227.585000000001</v>
      </c>
    </row>
    <row r="24" spans="1:12" ht="47.25">
      <c r="A24" s="107"/>
      <c r="B24" s="213" t="s">
        <v>155</v>
      </c>
      <c r="C24" s="189"/>
      <c r="D24" s="189"/>
      <c r="E24" s="189"/>
      <c r="F24" s="476"/>
      <c r="G24" s="116"/>
      <c r="H24" s="116"/>
      <c r="I24" s="116"/>
      <c r="J24" s="116"/>
      <c r="K24" s="116"/>
      <c r="L24" s="116"/>
    </row>
    <row r="25" spans="1:12" ht="87" customHeight="1">
      <c r="A25" s="107" t="s">
        <v>73</v>
      </c>
      <c r="B25" s="211" t="s">
        <v>396</v>
      </c>
      <c r="C25" s="379">
        <v>11</v>
      </c>
      <c r="D25" s="379">
        <v>4</v>
      </c>
      <c r="E25" s="379">
        <v>2403</v>
      </c>
      <c r="F25" s="476"/>
      <c r="G25" s="116">
        <v>684.8</v>
      </c>
      <c r="H25" s="116">
        <v>2595.05</v>
      </c>
      <c r="I25" s="116">
        <v>2595.05</v>
      </c>
      <c r="J25" s="116">
        <v>2595.05</v>
      </c>
      <c r="K25" s="116">
        <f>'[1]Прил. 5-расчет'!H128</f>
        <v>266.206</v>
      </c>
      <c r="L25" s="116">
        <f>'[1]Прил. 5-расчет'!I128</f>
        <v>266.206</v>
      </c>
    </row>
    <row r="26" spans="1:12" ht="69" customHeight="1">
      <c r="A26" s="107" t="s">
        <v>74</v>
      </c>
      <c r="B26" s="211" t="s">
        <v>397</v>
      </c>
      <c r="C26" s="379">
        <v>11</v>
      </c>
      <c r="D26" s="379">
        <v>4</v>
      </c>
      <c r="E26" s="379">
        <v>2404</v>
      </c>
      <c r="F26" s="477"/>
      <c r="G26" s="116">
        <v>10331.13</v>
      </c>
      <c r="H26" s="116">
        <v>4607.95</v>
      </c>
      <c r="I26" s="116">
        <f>'[1]Прил. 5-расчет'!F144</f>
        <v>4607.949999999999</v>
      </c>
      <c r="J26" s="116">
        <v>4607.95</v>
      </c>
      <c r="K26" s="116">
        <f>'[1]Прил. 5-расчет'!H144</f>
        <v>5380.789000000001</v>
      </c>
      <c r="L26" s="116">
        <f>'[1]Прил. 5-расчет'!I144</f>
        <v>6057.789000000001</v>
      </c>
    </row>
    <row r="27" spans="1:12" ht="64.5" customHeight="1">
      <c r="A27" s="212" t="s">
        <v>75</v>
      </c>
      <c r="B27" s="280" t="s">
        <v>660</v>
      </c>
      <c r="C27" s="180"/>
      <c r="D27" s="180"/>
      <c r="E27" s="180"/>
      <c r="F27" s="120" t="s">
        <v>889</v>
      </c>
      <c r="G27" s="116">
        <v>2393.16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</row>
    <row r="28" spans="1:12" ht="99" customHeight="1">
      <c r="A28" s="215" t="s">
        <v>399</v>
      </c>
      <c r="B28" s="211" t="s">
        <v>237</v>
      </c>
      <c r="C28" s="180"/>
      <c r="D28" s="180"/>
      <c r="E28" s="180"/>
      <c r="F28" s="120" t="s">
        <v>890</v>
      </c>
      <c r="G28" s="116">
        <v>2811.62</v>
      </c>
      <c r="H28" s="116">
        <v>1600</v>
      </c>
      <c r="I28" s="116">
        <v>1600</v>
      </c>
      <c r="J28" s="116">
        <v>1600</v>
      </c>
      <c r="K28" s="116">
        <f>'[1]Прил. 5-расчет'!H166</f>
        <v>1176</v>
      </c>
      <c r="L28" s="116">
        <f>'[1]Прил. 5-расчет'!I166</f>
        <v>903.59</v>
      </c>
    </row>
    <row r="29" spans="1:12" ht="252.75" customHeight="1">
      <c r="A29" s="226" t="s">
        <v>452</v>
      </c>
      <c r="B29" s="223" t="s">
        <v>210</v>
      </c>
      <c r="C29" s="180"/>
      <c r="D29" s="180"/>
      <c r="E29" s="180"/>
      <c r="F29" s="125" t="s">
        <v>891</v>
      </c>
      <c r="G29" s="116">
        <v>0</v>
      </c>
      <c r="H29" s="116">
        <v>0</v>
      </c>
      <c r="I29" s="116">
        <v>0</v>
      </c>
      <c r="J29" s="116">
        <v>0</v>
      </c>
      <c r="K29" s="116">
        <v>1540</v>
      </c>
      <c r="L29" s="116">
        <v>1000</v>
      </c>
    </row>
    <row r="30" spans="1:12" ht="264.75" customHeight="1">
      <c r="A30" s="226" t="s">
        <v>455</v>
      </c>
      <c r="B30" s="352" t="s">
        <v>805</v>
      </c>
      <c r="C30" s="180"/>
      <c r="D30" s="180"/>
      <c r="E30" s="180"/>
      <c r="F30" s="125" t="s">
        <v>892</v>
      </c>
      <c r="G30" s="116">
        <v>1150</v>
      </c>
      <c r="H30" s="116">
        <v>755.44</v>
      </c>
      <c r="I30" s="116">
        <f>'[1]Прил. 5-расчет'!F167</f>
        <v>0</v>
      </c>
      <c r="J30" s="116">
        <v>0</v>
      </c>
      <c r="K30" s="116">
        <v>0</v>
      </c>
      <c r="L30" s="116">
        <v>0</v>
      </c>
    </row>
  </sheetData>
  <sheetProtection/>
  <mergeCells count="13">
    <mergeCell ref="F12:F16"/>
    <mergeCell ref="F20:F22"/>
    <mergeCell ref="F23:F26"/>
    <mergeCell ref="G1:L1"/>
    <mergeCell ref="G2:L2"/>
    <mergeCell ref="A4:L4"/>
    <mergeCell ref="A5:L5"/>
    <mergeCell ref="A7:A9"/>
    <mergeCell ref="B7:B9"/>
    <mergeCell ref="C7:E8"/>
    <mergeCell ref="F7:F9"/>
    <mergeCell ref="G7:L7"/>
    <mergeCell ref="G8:L8"/>
  </mergeCells>
  <printOptions horizontalCentered="1"/>
  <pageMargins left="0.07874015748031496" right="0.07874015748031496" top="0.35433070866141736" bottom="0.35433070866141736" header="0.31496062992125984" footer="0.31496062992125984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V216"/>
  <sheetViews>
    <sheetView tabSelected="1" view="pageBreakPreview" zoomScale="75" zoomScaleNormal="70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4" sqref="G14"/>
    </sheetView>
  </sheetViews>
  <sheetFormatPr defaultColWidth="9.140625" defaultRowHeight="15" outlineLevelRow="2"/>
  <cols>
    <col min="1" max="1" width="8.7109375" style="0" customWidth="1"/>
    <col min="2" max="2" width="52.00390625" style="0" customWidth="1"/>
    <col min="3" max="3" width="49.00390625" style="0" customWidth="1"/>
    <col min="4" max="4" width="14.00390625" style="0" customWidth="1"/>
    <col min="5" max="5" width="12.57421875" style="0" customWidth="1"/>
    <col min="6" max="6" width="14.57421875" style="0" customWidth="1"/>
    <col min="7" max="7" width="14.28125" style="0" customWidth="1"/>
    <col min="8" max="9" width="14.421875" style="0" customWidth="1"/>
  </cols>
  <sheetData>
    <row r="1" spans="1:9" ht="16.5" customHeight="1">
      <c r="A1" s="183"/>
      <c r="B1" s="183"/>
      <c r="C1" s="2"/>
      <c r="D1" s="445" t="s">
        <v>31</v>
      </c>
      <c r="E1" s="445"/>
      <c r="F1" s="445"/>
      <c r="G1" s="445"/>
      <c r="H1" s="445"/>
      <c r="I1" s="445"/>
    </row>
    <row r="2" spans="1:9" ht="51" customHeight="1">
      <c r="A2" s="183"/>
      <c r="B2" s="183"/>
      <c r="C2" s="183"/>
      <c r="D2" s="446" t="s">
        <v>593</v>
      </c>
      <c r="E2" s="446"/>
      <c r="F2" s="446"/>
      <c r="G2" s="446"/>
      <c r="H2" s="446"/>
      <c r="I2" s="446"/>
    </row>
    <row r="3" spans="1:9" ht="15.75" customHeight="1">
      <c r="A3" s="443" t="s">
        <v>893</v>
      </c>
      <c r="B3" s="443"/>
      <c r="C3" s="443"/>
      <c r="D3" s="443"/>
      <c r="E3" s="443"/>
      <c r="F3" s="443"/>
      <c r="G3" s="443"/>
      <c r="H3" s="443"/>
      <c r="I3" s="443"/>
    </row>
    <row r="4" spans="1:9" ht="53.25" customHeight="1">
      <c r="A4" s="444" t="s">
        <v>894</v>
      </c>
      <c r="B4" s="444"/>
      <c r="C4" s="444"/>
      <c r="D4" s="444"/>
      <c r="E4" s="444"/>
      <c r="F4" s="444"/>
      <c r="G4" s="444"/>
      <c r="H4" s="444"/>
      <c r="I4" s="444"/>
    </row>
    <row r="5" spans="1:9" ht="8.25" customHeight="1" hidden="1">
      <c r="A5" s="183"/>
      <c r="B5" s="183"/>
      <c r="C5" s="183"/>
      <c r="D5" s="183"/>
      <c r="E5" s="183"/>
      <c r="F5" s="183"/>
      <c r="G5" s="183"/>
      <c r="H5" s="183"/>
      <c r="I5" s="183"/>
    </row>
    <row r="6" spans="1:9" ht="33.75" customHeight="1">
      <c r="A6" s="431" t="s">
        <v>18</v>
      </c>
      <c r="B6" s="431" t="s">
        <v>19</v>
      </c>
      <c r="C6" s="431" t="s">
        <v>277</v>
      </c>
      <c r="D6" s="456" t="s">
        <v>33</v>
      </c>
      <c r="E6" s="456"/>
      <c r="F6" s="456"/>
      <c r="G6" s="456"/>
      <c r="H6" s="456"/>
      <c r="I6" s="456"/>
    </row>
    <row r="7" spans="1:9" ht="15.75" customHeight="1">
      <c r="A7" s="431"/>
      <c r="B7" s="431"/>
      <c r="C7" s="431"/>
      <c r="D7" s="456" t="s">
        <v>23</v>
      </c>
      <c r="E7" s="456"/>
      <c r="F7" s="456"/>
      <c r="G7" s="456"/>
      <c r="H7" s="456"/>
      <c r="I7" s="456"/>
    </row>
    <row r="8" spans="1:9" ht="15.75">
      <c r="A8" s="431"/>
      <c r="B8" s="431"/>
      <c r="C8" s="431"/>
      <c r="D8" s="215" t="s">
        <v>27</v>
      </c>
      <c r="E8" s="215" t="s">
        <v>28</v>
      </c>
      <c r="F8" s="215" t="s">
        <v>29</v>
      </c>
      <c r="G8" s="215" t="s">
        <v>294</v>
      </c>
      <c r="H8" s="215" t="s">
        <v>295</v>
      </c>
      <c r="I8" s="215" t="s">
        <v>296</v>
      </c>
    </row>
    <row r="9" spans="1:9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9" ht="15.75">
      <c r="A10" s="6"/>
      <c r="B10" s="491" t="s">
        <v>49</v>
      </c>
      <c r="C10" s="513"/>
      <c r="D10" s="127">
        <f aca="true" t="shared" si="0" ref="D10:I10">D11+D21</f>
        <v>128934.45799999998</v>
      </c>
      <c r="E10" s="127">
        <f t="shared" si="0"/>
        <v>26978.910000000003</v>
      </c>
      <c r="F10" s="127">
        <f t="shared" si="0"/>
        <v>1387805.15</v>
      </c>
      <c r="G10" s="127">
        <f t="shared" si="0"/>
        <v>2386750.742</v>
      </c>
      <c r="H10" s="127">
        <f t="shared" si="0"/>
        <v>3496930.54</v>
      </c>
      <c r="I10" s="127">
        <f t="shared" si="0"/>
        <v>2599414.1199999996</v>
      </c>
    </row>
    <row r="11" spans="1:9" ht="34.5" customHeight="1">
      <c r="A11" s="441"/>
      <c r="B11" s="431"/>
      <c r="C11" s="213" t="s">
        <v>271</v>
      </c>
      <c r="D11" s="128">
        <f>D13+D14+D15+D16+D17+D18+D19+D20</f>
        <v>18515.71</v>
      </c>
      <c r="E11" s="128">
        <f>E13+E14+E15+E16+E17+E18+E19+E20</f>
        <v>10403.44</v>
      </c>
      <c r="F11" s="128">
        <f>F13+F14+F15+F16+F17+F18+F19+F20</f>
        <v>9648</v>
      </c>
      <c r="G11" s="128">
        <f>G13+G14+G15+G16+G17+G18+G19+G20</f>
        <v>9573.002</v>
      </c>
      <c r="H11" s="128">
        <f>H13+H14+H15+H16+H17+H18+H19+H20</f>
        <v>9200.500000000002</v>
      </c>
      <c r="I11" s="128">
        <f>I13+I14+I15+I16+I17+I18+I19+I20</f>
        <v>9065.09</v>
      </c>
    </row>
    <row r="12" spans="1:9" ht="17.25" customHeight="1">
      <c r="A12" s="441"/>
      <c r="B12" s="431"/>
      <c r="C12" s="213" t="s">
        <v>272</v>
      </c>
      <c r="D12" s="129"/>
      <c r="E12" s="129"/>
      <c r="F12" s="129"/>
      <c r="G12" s="128"/>
      <c r="H12" s="128"/>
      <c r="I12" s="128"/>
    </row>
    <row r="13" spans="1:9" ht="35.25" customHeight="1">
      <c r="A13" s="441"/>
      <c r="B13" s="431"/>
      <c r="C13" s="213" t="s">
        <v>508</v>
      </c>
      <c r="D13" s="126">
        <f>D25+D58+D101+D114</f>
        <v>5179.07</v>
      </c>
      <c r="E13" s="126">
        <f>E25+E58+E101+E114</f>
        <v>845</v>
      </c>
      <c r="F13" s="126">
        <f>F25+F58+F101+F114</f>
        <v>845</v>
      </c>
      <c r="G13" s="126">
        <f>G25+G58+G101+G114</f>
        <v>770</v>
      </c>
      <c r="H13" s="126">
        <f>H25+H58+H101+H114</f>
        <v>1103.71</v>
      </c>
      <c r="I13" s="126">
        <f>I25+I58+I101+I114</f>
        <v>1103.71</v>
      </c>
    </row>
    <row r="14" spans="1:9" ht="67.5" customHeight="1">
      <c r="A14" s="441"/>
      <c r="B14" s="431"/>
      <c r="C14" s="213" t="s">
        <v>315</v>
      </c>
      <c r="D14" s="126">
        <f>D113</f>
        <v>2393.16</v>
      </c>
      <c r="E14" s="126">
        <f>E113</f>
        <v>0</v>
      </c>
      <c r="F14" s="126">
        <f>F113</f>
        <v>0</v>
      </c>
      <c r="G14" s="126">
        <v>0</v>
      </c>
      <c r="H14" s="126">
        <f>H113</f>
        <v>0</v>
      </c>
      <c r="I14" s="126">
        <f>I113</f>
        <v>0</v>
      </c>
    </row>
    <row r="15" spans="1:9" ht="31.5" customHeight="1">
      <c r="A15" s="441"/>
      <c r="B15" s="431"/>
      <c r="C15" s="213" t="s">
        <v>510</v>
      </c>
      <c r="D15" s="126">
        <f aca="true" t="shared" si="1" ref="D15:D20">D115</f>
        <v>8491.68</v>
      </c>
      <c r="E15" s="126">
        <f>E115</f>
        <v>7234.998</v>
      </c>
      <c r="F15" s="126">
        <f>F115</f>
        <v>7234.998</v>
      </c>
      <c r="G15" s="126">
        <f>G115</f>
        <v>7235</v>
      </c>
      <c r="H15" s="126">
        <f>H115</f>
        <v>6794.998</v>
      </c>
      <c r="I15" s="126">
        <f>I115</f>
        <v>6659.5779999999995</v>
      </c>
    </row>
    <row r="16" spans="1:9" ht="32.25" customHeight="1">
      <c r="A16" s="441"/>
      <c r="B16" s="431"/>
      <c r="C16" s="213" t="s">
        <v>509</v>
      </c>
      <c r="D16" s="126">
        <f t="shared" si="1"/>
        <v>917.53</v>
      </c>
      <c r="E16" s="126">
        <f>E116</f>
        <v>917.534</v>
      </c>
      <c r="F16" s="126">
        <f>F116</f>
        <v>917.534</v>
      </c>
      <c r="G16" s="126">
        <f>G116</f>
        <v>917.534</v>
      </c>
      <c r="H16" s="126">
        <f>H116</f>
        <v>917.534</v>
      </c>
      <c r="I16" s="126">
        <f>I116</f>
        <v>917.534</v>
      </c>
    </row>
    <row r="17" spans="1:9" ht="51.75" customHeight="1">
      <c r="A17" s="441"/>
      <c r="B17" s="431"/>
      <c r="C17" s="213" t="s">
        <v>511</v>
      </c>
      <c r="D17" s="126">
        <f t="shared" si="1"/>
        <v>25.54</v>
      </c>
      <c r="E17" s="126">
        <f>E117</f>
        <v>25.537</v>
      </c>
      <c r="F17" s="126">
        <f>F117</f>
        <v>25.537</v>
      </c>
      <c r="G17" s="126">
        <f>G117</f>
        <v>25.537</v>
      </c>
      <c r="H17" s="126">
        <f>H117</f>
        <v>25.537</v>
      </c>
      <c r="I17" s="126">
        <f>I117</f>
        <v>25.537</v>
      </c>
    </row>
    <row r="18" spans="1:9" ht="48" customHeight="1">
      <c r="A18" s="441"/>
      <c r="B18" s="431"/>
      <c r="C18" s="213" t="s">
        <v>512</v>
      </c>
      <c r="D18" s="126">
        <f t="shared" si="1"/>
        <v>353.18</v>
      </c>
      <c r="E18" s="126">
        <f>E118</f>
        <v>353.181</v>
      </c>
      <c r="F18" s="126">
        <f>F118</f>
        <v>353.181</v>
      </c>
      <c r="G18" s="126">
        <f>G118</f>
        <v>353.181</v>
      </c>
      <c r="H18" s="126">
        <f>H118</f>
        <v>353.181</v>
      </c>
      <c r="I18" s="126">
        <f>I118</f>
        <v>353.181</v>
      </c>
    </row>
    <row r="19" spans="1:9" ht="49.5" customHeight="1">
      <c r="A19" s="441"/>
      <c r="B19" s="431"/>
      <c r="C19" s="213" t="s">
        <v>513</v>
      </c>
      <c r="D19" s="126">
        <f t="shared" si="1"/>
        <v>5.55</v>
      </c>
      <c r="E19" s="126">
        <f>E119</f>
        <v>5.54</v>
      </c>
      <c r="F19" s="126">
        <f>F119</f>
        <v>5.54</v>
      </c>
      <c r="G19" s="126">
        <f>G119</f>
        <v>5.54</v>
      </c>
      <c r="H19" s="126">
        <f>H119</f>
        <v>5.54</v>
      </c>
      <c r="I19" s="126">
        <f>I119</f>
        <v>5.55</v>
      </c>
    </row>
    <row r="20" spans="1:9" ht="49.5" customHeight="1">
      <c r="A20" s="441"/>
      <c r="B20" s="431"/>
      <c r="C20" s="225" t="s">
        <v>631</v>
      </c>
      <c r="D20" s="126">
        <f t="shared" si="1"/>
        <v>1150</v>
      </c>
      <c r="E20" s="126">
        <f>E120</f>
        <v>1021.65</v>
      </c>
      <c r="F20" s="126">
        <f>F120</f>
        <v>266.21</v>
      </c>
      <c r="G20" s="126">
        <f>G120</f>
        <v>266.21</v>
      </c>
      <c r="H20" s="126">
        <f>H120</f>
        <v>0</v>
      </c>
      <c r="I20" s="126">
        <f>I120</f>
        <v>0</v>
      </c>
    </row>
    <row r="21" spans="1:9" ht="16.5" customHeight="1">
      <c r="A21" s="441"/>
      <c r="B21" s="431"/>
      <c r="C21" s="213" t="s">
        <v>273</v>
      </c>
      <c r="D21" s="126">
        <f aca="true" t="shared" si="2" ref="D21:I21">D26+D59+D121</f>
        <v>110418.74799999999</v>
      </c>
      <c r="E21" s="126">
        <f t="shared" si="2"/>
        <v>16575.47</v>
      </c>
      <c r="F21" s="126">
        <f t="shared" si="2"/>
        <v>1378157.15</v>
      </c>
      <c r="G21" s="126">
        <f t="shared" si="2"/>
        <v>2377177.74</v>
      </c>
      <c r="H21" s="126">
        <f t="shared" si="2"/>
        <v>3487730.04</v>
      </c>
      <c r="I21" s="126">
        <f t="shared" si="2"/>
        <v>2590349.03</v>
      </c>
    </row>
    <row r="22" spans="1:9" ht="32.25" customHeight="1">
      <c r="A22" s="216">
        <v>2</v>
      </c>
      <c r="B22" s="514" t="s">
        <v>297</v>
      </c>
      <c r="C22" s="492"/>
      <c r="D22" s="128">
        <f aca="true" t="shared" si="3" ref="D22:I22">D23+D26</f>
        <v>1488</v>
      </c>
      <c r="E22" s="128">
        <f t="shared" si="3"/>
        <v>940</v>
      </c>
      <c r="F22" s="128">
        <f t="shared" si="3"/>
        <v>950</v>
      </c>
      <c r="G22" s="128">
        <f t="shared" si="3"/>
        <v>960</v>
      </c>
      <c r="H22" s="128">
        <f t="shared" si="3"/>
        <v>980</v>
      </c>
      <c r="I22" s="128">
        <f t="shared" si="3"/>
        <v>990</v>
      </c>
    </row>
    <row r="23" spans="1:9" ht="15.75">
      <c r="A23" s="487"/>
      <c r="B23" s="494"/>
      <c r="C23" s="108" t="s">
        <v>276</v>
      </c>
      <c r="D23" s="128">
        <f aca="true" t="shared" si="4" ref="D23:I23">D28+D31+D33+D43+D46+D49</f>
        <v>750</v>
      </c>
      <c r="E23" s="128">
        <f t="shared" si="4"/>
        <v>400</v>
      </c>
      <c r="F23" s="128">
        <f t="shared" si="4"/>
        <v>400</v>
      </c>
      <c r="G23" s="128">
        <f t="shared" si="4"/>
        <v>400</v>
      </c>
      <c r="H23" s="128">
        <f t="shared" si="4"/>
        <v>420</v>
      </c>
      <c r="I23" s="128">
        <f t="shared" si="4"/>
        <v>420</v>
      </c>
    </row>
    <row r="24" spans="1:9" ht="15.75">
      <c r="A24" s="493"/>
      <c r="B24" s="495"/>
      <c r="C24" s="108" t="s">
        <v>272</v>
      </c>
      <c r="D24" s="128"/>
      <c r="E24" s="128"/>
      <c r="F24" s="128"/>
      <c r="G24" s="128"/>
      <c r="H24" s="128"/>
      <c r="I24" s="128"/>
    </row>
    <row r="25" spans="1:9" ht="31.5">
      <c r="A25" s="493"/>
      <c r="B25" s="495"/>
      <c r="C25" s="108" t="s">
        <v>279</v>
      </c>
      <c r="D25" s="128">
        <v>750</v>
      </c>
      <c r="E25" s="128">
        <f>E28+E31+E33+E43+E46+E49</f>
        <v>400</v>
      </c>
      <c r="F25" s="128">
        <f>F28+F31+F33+F43+F46+F49</f>
        <v>400</v>
      </c>
      <c r="G25" s="128">
        <f>G28+G31+G33+G43+G46+G49</f>
        <v>400</v>
      </c>
      <c r="H25" s="128">
        <f>H28+H31+H33+H43+H46+H49</f>
        <v>420</v>
      </c>
      <c r="I25" s="128">
        <f>I28+I31+I33+I43+I46+I49</f>
        <v>420</v>
      </c>
    </row>
    <row r="26" spans="1:9" ht="31.5">
      <c r="A26" s="488"/>
      <c r="B26" s="496"/>
      <c r="C26" s="108" t="s">
        <v>273</v>
      </c>
      <c r="D26" s="128">
        <f aca="true" t="shared" si="5" ref="D26:I26">D34+D44+D47+D50</f>
        <v>738</v>
      </c>
      <c r="E26" s="128">
        <f t="shared" si="5"/>
        <v>540</v>
      </c>
      <c r="F26" s="128">
        <f t="shared" si="5"/>
        <v>550</v>
      </c>
      <c r="G26" s="128">
        <f t="shared" si="5"/>
        <v>560</v>
      </c>
      <c r="H26" s="128">
        <f t="shared" si="5"/>
        <v>560</v>
      </c>
      <c r="I26" s="128">
        <f t="shared" si="5"/>
        <v>570</v>
      </c>
    </row>
    <row r="27" spans="1:9" ht="28.5" customHeight="1">
      <c r="A27" s="217"/>
      <c r="B27" s="219" t="s">
        <v>155</v>
      </c>
      <c r="C27" s="211"/>
      <c r="D27" s="130"/>
      <c r="E27" s="130"/>
      <c r="F27" s="131"/>
      <c r="G27" s="128"/>
      <c r="H27" s="128"/>
      <c r="I27" s="128"/>
    </row>
    <row r="28" spans="1:9" ht="47.25" customHeight="1">
      <c r="A28" s="212" t="s">
        <v>51</v>
      </c>
      <c r="B28" s="188" t="s">
        <v>84</v>
      </c>
      <c r="C28" s="211"/>
      <c r="D28" s="128">
        <f>D29+D30</f>
        <v>0</v>
      </c>
      <c r="E28" s="128">
        <f>E29+E30</f>
        <v>0</v>
      </c>
      <c r="F28" s="128">
        <f>F29+F30</f>
        <v>0</v>
      </c>
      <c r="G28" s="128">
        <f>G29+G30</f>
        <v>0</v>
      </c>
      <c r="H28" s="128">
        <f>H29+H30</f>
        <v>0</v>
      </c>
      <c r="I28" s="128">
        <f>I29+I30</f>
        <v>0</v>
      </c>
    </row>
    <row r="29" spans="1:9" ht="110.25" hidden="1" outlineLevel="1">
      <c r="A29" s="132" t="s">
        <v>85</v>
      </c>
      <c r="B29" s="133" t="s">
        <v>82</v>
      </c>
      <c r="C29" s="211"/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</row>
    <row r="30" spans="1:9" ht="63" hidden="1" outlineLevel="1">
      <c r="A30" s="134" t="s">
        <v>86</v>
      </c>
      <c r="B30" s="135" t="s">
        <v>83</v>
      </c>
      <c r="C30" s="211"/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</row>
    <row r="31" spans="1:9" ht="31.5" customHeight="1" collapsed="1">
      <c r="A31" s="134" t="s">
        <v>52</v>
      </c>
      <c r="B31" s="188" t="s">
        <v>87</v>
      </c>
      <c r="C31" s="211"/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</row>
    <row r="32" spans="1:9" ht="17.25" customHeight="1">
      <c r="A32" s="504" t="s">
        <v>53</v>
      </c>
      <c r="B32" s="497" t="s">
        <v>866</v>
      </c>
      <c r="C32" s="211" t="s">
        <v>275</v>
      </c>
      <c r="D32" s="128">
        <f>D35+D36+D39</f>
        <v>50</v>
      </c>
      <c r="E32" s="128">
        <f>E35+E36+E39</f>
        <v>50</v>
      </c>
      <c r="F32" s="128">
        <f>F35+F36+F39</f>
        <v>50</v>
      </c>
      <c r="G32" s="128">
        <f>G35+G36+G39</f>
        <v>50</v>
      </c>
      <c r="H32" s="128">
        <f>H35+H36+H39</f>
        <v>50</v>
      </c>
      <c r="I32" s="128">
        <f>I35+I36+I39</f>
        <v>50</v>
      </c>
    </row>
    <row r="33" spans="1:9" ht="18" customHeight="1">
      <c r="A33" s="505"/>
      <c r="B33" s="501"/>
      <c r="C33" s="211" t="s">
        <v>274</v>
      </c>
      <c r="D33" s="128">
        <f>D37+D40</f>
        <v>50</v>
      </c>
      <c r="E33" s="128">
        <f>E37+E40</f>
        <v>50</v>
      </c>
      <c r="F33" s="128">
        <f aca="true" t="shared" si="6" ref="E33:I34">F37+F40</f>
        <v>50</v>
      </c>
      <c r="G33" s="128">
        <f t="shared" si="6"/>
        <v>50</v>
      </c>
      <c r="H33" s="128">
        <f t="shared" si="6"/>
        <v>50</v>
      </c>
      <c r="I33" s="128">
        <f t="shared" si="6"/>
        <v>50</v>
      </c>
    </row>
    <row r="34" spans="1:9" ht="20.25" customHeight="1">
      <c r="A34" s="506"/>
      <c r="B34" s="498"/>
      <c r="C34" s="211" t="s">
        <v>273</v>
      </c>
      <c r="D34" s="128">
        <f>D38+D41</f>
        <v>0</v>
      </c>
      <c r="E34" s="128">
        <f t="shared" si="6"/>
        <v>0</v>
      </c>
      <c r="F34" s="128">
        <f t="shared" si="6"/>
        <v>0</v>
      </c>
      <c r="G34" s="128">
        <f t="shared" si="6"/>
        <v>0</v>
      </c>
      <c r="H34" s="128">
        <f t="shared" si="6"/>
        <v>0</v>
      </c>
      <c r="I34" s="128">
        <f t="shared" si="6"/>
        <v>0</v>
      </c>
    </row>
    <row r="35" spans="1:9" ht="47.25" hidden="1" outlineLevel="1">
      <c r="A35" s="134" t="s">
        <v>94</v>
      </c>
      <c r="B35" s="135" t="s">
        <v>91</v>
      </c>
      <c r="C35" s="211"/>
      <c r="D35" s="128">
        <v>0</v>
      </c>
      <c r="E35" s="128">
        <v>0</v>
      </c>
      <c r="F35" s="128">
        <v>0</v>
      </c>
      <c r="G35" s="128"/>
      <c r="H35" s="128"/>
      <c r="I35" s="128"/>
    </row>
    <row r="36" spans="1:9" ht="37.5" customHeight="1" hidden="1" outlineLevel="1">
      <c r="A36" s="504" t="s">
        <v>95</v>
      </c>
      <c r="B36" s="510" t="s">
        <v>92</v>
      </c>
      <c r="C36" s="211" t="s">
        <v>275</v>
      </c>
      <c r="D36" s="128">
        <f aca="true" t="shared" si="7" ref="D36:I36">SUM(D37:D38)</f>
        <v>0</v>
      </c>
      <c r="E36" s="128">
        <f t="shared" si="7"/>
        <v>0</v>
      </c>
      <c r="F36" s="128">
        <f t="shared" si="7"/>
        <v>0</v>
      </c>
      <c r="G36" s="128">
        <f t="shared" si="7"/>
        <v>0</v>
      </c>
      <c r="H36" s="128">
        <f t="shared" si="7"/>
        <v>0</v>
      </c>
      <c r="I36" s="128">
        <f t="shared" si="7"/>
        <v>0</v>
      </c>
    </row>
    <row r="37" spans="1:9" ht="21" customHeight="1" hidden="1" outlineLevel="1">
      <c r="A37" s="505"/>
      <c r="B37" s="511"/>
      <c r="C37" s="211" t="s">
        <v>274</v>
      </c>
      <c r="D37" s="128"/>
      <c r="E37" s="128"/>
      <c r="F37" s="128"/>
      <c r="G37" s="128"/>
      <c r="H37" s="128"/>
      <c r="I37" s="128"/>
    </row>
    <row r="38" spans="1:9" ht="21" customHeight="1" hidden="1" outlineLevel="1">
      <c r="A38" s="506"/>
      <c r="B38" s="512"/>
      <c r="C38" s="211" t="s">
        <v>273</v>
      </c>
      <c r="D38" s="128"/>
      <c r="E38" s="128"/>
      <c r="F38" s="128"/>
      <c r="G38" s="128"/>
      <c r="H38" s="128"/>
      <c r="I38" s="128"/>
    </row>
    <row r="39" spans="1:9" ht="33" customHeight="1" hidden="1" outlineLevel="1">
      <c r="A39" s="504" t="s">
        <v>96</v>
      </c>
      <c r="B39" s="510" t="s">
        <v>862</v>
      </c>
      <c r="C39" s="211" t="s">
        <v>275</v>
      </c>
      <c r="D39" s="128">
        <f aca="true" t="shared" si="8" ref="D39:I39">SUM(D40:D41)</f>
        <v>50</v>
      </c>
      <c r="E39" s="128">
        <f t="shared" si="8"/>
        <v>50</v>
      </c>
      <c r="F39" s="128">
        <f t="shared" si="8"/>
        <v>50</v>
      </c>
      <c r="G39" s="128">
        <f t="shared" si="8"/>
        <v>50</v>
      </c>
      <c r="H39" s="128">
        <f t="shared" si="8"/>
        <v>50</v>
      </c>
      <c r="I39" s="128">
        <f t="shared" si="8"/>
        <v>50</v>
      </c>
    </row>
    <row r="40" spans="1:9" ht="15.75" hidden="1" outlineLevel="1">
      <c r="A40" s="505"/>
      <c r="B40" s="511"/>
      <c r="C40" s="211" t="s">
        <v>274</v>
      </c>
      <c r="D40" s="128">
        <v>50</v>
      </c>
      <c r="E40" s="128">
        <v>50</v>
      </c>
      <c r="F40" s="128">
        <v>50</v>
      </c>
      <c r="G40" s="128">
        <v>50</v>
      </c>
      <c r="H40" s="128">
        <v>50</v>
      </c>
      <c r="I40" s="128">
        <v>50</v>
      </c>
    </row>
    <row r="41" spans="1:9" ht="15.75" hidden="1" outlineLevel="1">
      <c r="A41" s="506"/>
      <c r="B41" s="512"/>
      <c r="C41" s="211" t="s">
        <v>273</v>
      </c>
      <c r="D41" s="128"/>
      <c r="E41" s="128"/>
      <c r="F41" s="128"/>
      <c r="G41" s="128"/>
      <c r="H41" s="128"/>
      <c r="I41" s="128"/>
    </row>
    <row r="42" spans="1:9" ht="17.25" customHeight="1" collapsed="1">
      <c r="A42" s="504" t="s">
        <v>54</v>
      </c>
      <c r="B42" s="497" t="s">
        <v>878</v>
      </c>
      <c r="C42" s="211" t="s">
        <v>275</v>
      </c>
      <c r="D42" s="128">
        <f>D43+D44</f>
        <v>0</v>
      </c>
      <c r="E42" s="128">
        <f>E43+E44</f>
        <v>0</v>
      </c>
      <c r="F42" s="128">
        <f>F43+F44</f>
        <v>0</v>
      </c>
      <c r="G42" s="128">
        <f>G43+G44</f>
        <v>0</v>
      </c>
      <c r="H42" s="128">
        <f>H43+H44</f>
        <v>0</v>
      </c>
      <c r="I42" s="128">
        <f>I43+I44</f>
        <v>0</v>
      </c>
    </row>
    <row r="43" spans="1:9" ht="15" customHeight="1">
      <c r="A43" s="505"/>
      <c r="B43" s="501"/>
      <c r="C43" s="211" t="s">
        <v>274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</row>
    <row r="44" spans="1:9" ht="17.25" customHeight="1">
      <c r="A44" s="506"/>
      <c r="B44" s="498"/>
      <c r="C44" s="211" t="s">
        <v>273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</row>
    <row r="45" spans="1:9" ht="17.25" customHeight="1">
      <c r="A45" s="507" t="s">
        <v>55</v>
      </c>
      <c r="B45" s="497" t="s">
        <v>861</v>
      </c>
      <c r="C45" s="211" t="s">
        <v>275</v>
      </c>
      <c r="D45" s="128">
        <f aca="true" t="shared" si="9" ref="D45:I45">SUM(D46:D47)</f>
        <v>0</v>
      </c>
      <c r="E45" s="128">
        <f t="shared" si="9"/>
        <v>90</v>
      </c>
      <c r="F45" s="128">
        <f t="shared" si="9"/>
        <v>90</v>
      </c>
      <c r="G45" s="128">
        <f t="shared" si="9"/>
        <v>90</v>
      </c>
      <c r="H45" s="128">
        <f t="shared" si="9"/>
        <v>90</v>
      </c>
      <c r="I45" s="128">
        <f t="shared" si="9"/>
        <v>90</v>
      </c>
    </row>
    <row r="46" spans="1:9" ht="17.25" customHeight="1">
      <c r="A46" s="508"/>
      <c r="B46" s="501"/>
      <c r="C46" s="211" t="s">
        <v>276</v>
      </c>
      <c r="D46" s="128">
        <v>0</v>
      </c>
      <c r="E46" s="128">
        <v>90</v>
      </c>
      <c r="F46" s="128">
        <v>90</v>
      </c>
      <c r="G46" s="128">
        <v>90</v>
      </c>
      <c r="H46" s="128">
        <v>90</v>
      </c>
      <c r="I46" s="128">
        <v>90</v>
      </c>
    </row>
    <row r="47" spans="1:9" ht="45" customHeight="1">
      <c r="A47" s="509"/>
      <c r="B47" s="498"/>
      <c r="C47" s="211" t="s">
        <v>273</v>
      </c>
      <c r="D47" s="128"/>
      <c r="E47" s="128"/>
      <c r="F47" s="128"/>
      <c r="G47" s="128"/>
      <c r="H47" s="128"/>
      <c r="I47" s="128"/>
    </row>
    <row r="48" spans="1:9" ht="17.25" customHeight="1">
      <c r="A48" s="507" t="s">
        <v>102</v>
      </c>
      <c r="B48" s="497" t="s">
        <v>105</v>
      </c>
      <c r="C48" s="211" t="s">
        <v>275</v>
      </c>
      <c r="D48" s="128">
        <f aca="true" t="shared" si="10" ref="D48:I48">SUM(D49:D50)</f>
        <v>1438</v>
      </c>
      <c r="E48" s="128">
        <f t="shared" si="10"/>
        <v>800</v>
      </c>
      <c r="F48" s="128">
        <f t="shared" si="10"/>
        <v>810</v>
      </c>
      <c r="G48" s="128">
        <f t="shared" si="10"/>
        <v>820</v>
      </c>
      <c r="H48" s="128">
        <f t="shared" si="10"/>
        <v>840</v>
      </c>
      <c r="I48" s="128">
        <f t="shared" si="10"/>
        <v>850</v>
      </c>
    </row>
    <row r="49" spans="1:9" ht="18" customHeight="1">
      <c r="A49" s="508"/>
      <c r="B49" s="501"/>
      <c r="C49" s="211" t="s">
        <v>276</v>
      </c>
      <c r="D49" s="128">
        <v>700</v>
      </c>
      <c r="E49" s="128">
        <f>E52+E54</f>
        <v>260</v>
      </c>
      <c r="F49" s="128">
        <f>F52+F54</f>
        <v>260</v>
      </c>
      <c r="G49" s="128">
        <f>G52+G54</f>
        <v>260</v>
      </c>
      <c r="H49" s="128">
        <f>H52+H54</f>
        <v>280</v>
      </c>
      <c r="I49" s="128">
        <f>I52+I54</f>
        <v>280</v>
      </c>
    </row>
    <row r="50" spans="1:9" ht="17.25" customHeight="1">
      <c r="A50" s="509"/>
      <c r="B50" s="498"/>
      <c r="C50" s="211" t="s">
        <v>273</v>
      </c>
      <c r="D50" s="128">
        <v>738</v>
      </c>
      <c r="E50" s="128">
        <f>E53</f>
        <v>540</v>
      </c>
      <c r="F50" s="128">
        <f>F53</f>
        <v>550</v>
      </c>
      <c r="G50" s="128">
        <f>G53</f>
        <v>560</v>
      </c>
      <c r="H50" s="128">
        <f>H53</f>
        <v>560</v>
      </c>
      <c r="I50" s="128">
        <f>I53</f>
        <v>570</v>
      </c>
    </row>
    <row r="51" spans="1:9" ht="16.5" customHeight="1" hidden="1" outlineLevel="1">
      <c r="A51" s="507" t="s">
        <v>103</v>
      </c>
      <c r="B51" s="510" t="s">
        <v>447</v>
      </c>
      <c r="C51" s="109" t="s">
        <v>275</v>
      </c>
      <c r="D51" s="128">
        <f aca="true" t="shared" si="11" ref="D51:I51">SUM(D52:D53)</f>
        <v>1388</v>
      </c>
      <c r="E51" s="128">
        <f t="shared" si="11"/>
        <v>770</v>
      </c>
      <c r="F51" s="128">
        <f t="shared" si="11"/>
        <v>780</v>
      </c>
      <c r="G51" s="128">
        <f t="shared" si="11"/>
        <v>790</v>
      </c>
      <c r="H51" s="128">
        <f t="shared" si="11"/>
        <v>810</v>
      </c>
      <c r="I51" s="128">
        <f t="shared" si="11"/>
        <v>820</v>
      </c>
    </row>
    <row r="52" spans="1:9" ht="16.5" customHeight="1" hidden="1" outlineLevel="1">
      <c r="A52" s="508"/>
      <c r="B52" s="511"/>
      <c r="C52" s="211" t="s">
        <v>274</v>
      </c>
      <c r="D52" s="128">
        <f>250+100+300</f>
        <v>650</v>
      </c>
      <c r="E52" s="128">
        <v>230</v>
      </c>
      <c r="F52" s="128">
        <v>230</v>
      </c>
      <c r="G52" s="128">
        <v>230</v>
      </c>
      <c r="H52" s="128">
        <f>250</f>
        <v>250</v>
      </c>
      <c r="I52" s="128">
        <f>250</f>
        <v>250</v>
      </c>
    </row>
    <row r="53" spans="1:9" ht="30.75" customHeight="1" hidden="1" outlineLevel="1">
      <c r="A53" s="509"/>
      <c r="B53" s="512"/>
      <c r="C53" s="211" t="s">
        <v>273</v>
      </c>
      <c r="D53" s="128">
        <v>738</v>
      </c>
      <c r="E53" s="128">
        <v>540</v>
      </c>
      <c r="F53" s="128">
        <v>550</v>
      </c>
      <c r="G53" s="128">
        <v>560</v>
      </c>
      <c r="H53" s="128">
        <v>560</v>
      </c>
      <c r="I53" s="128">
        <v>570</v>
      </c>
    </row>
    <row r="54" spans="1:9" ht="30.75" customHeight="1" hidden="1" outlineLevel="1">
      <c r="A54" s="221" t="s">
        <v>516</v>
      </c>
      <c r="B54" s="162" t="s">
        <v>515</v>
      </c>
      <c r="C54" s="211" t="s">
        <v>274</v>
      </c>
      <c r="D54" s="128"/>
      <c r="E54" s="128">
        <v>30</v>
      </c>
      <c r="F54" s="128">
        <v>30</v>
      </c>
      <c r="G54" s="128">
        <v>30</v>
      </c>
      <c r="H54" s="128">
        <v>30</v>
      </c>
      <c r="I54" s="128">
        <v>30</v>
      </c>
    </row>
    <row r="55" spans="1:9" ht="36.75" customHeight="1" collapsed="1">
      <c r="A55" s="212">
        <v>3</v>
      </c>
      <c r="B55" s="491" t="s">
        <v>298</v>
      </c>
      <c r="C55" s="492"/>
      <c r="D55" s="136">
        <f>D56+D59</f>
        <v>81900</v>
      </c>
      <c r="E55" s="136">
        <f>E56+E59</f>
        <v>1570</v>
      </c>
      <c r="F55" s="136">
        <f>F56+F59</f>
        <v>1359670</v>
      </c>
      <c r="G55" s="136">
        <f>G56+G59</f>
        <v>2361670</v>
      </c>
      <c r="H55" s="136">
        <f>H56+H59</f>
        <v>3471717.5</v>
      </c>
      <c r="I55" s="136">
        <f>I56+I59</f>
        <v>2576317.5</v>
      </c>
    </row>
    <row r="56" spans="1:9" ht="15" customHeight="1">
      <c r="A56" s="493"/>
      <c r="B56" s="495"/>
      <c r="C56" s="211" t="s">
        <v>276</v>
      </c>
      <c r="D56" s="136">
        <v>320</v>
      </c>
      <c r="E56" s="136">
        <f>E62+E72</f>
        <v>370</v>
      </c>
      <c r="F56" s="136">
        <f>F62+F72</f>
        <v>370</v>
      </c>
      <c r="G56" s="136">
        <f>G62+G72</f>
        <v>370</v>
      </c>
      <c r="H56" s="136">
        <f>H62+H72</f>
        <v>417.5</v>
      </c>
      <c r="I56" s="136">
        <f>I62+I72</f>
        <v>417.5</v>
      </c>
    </row>
    <row r="57" spans="1:9" ht="15.75" customHeight="1">
      <c r="A57" s="493"/>
      <c r="B57" s="495"/>
      <c r="C57" s="211" t="s">
        <v>272</v>
      </c>
      <c r="D57" s="136"/>
      <c r="E57" s="136"/>
      <c r="F57" s="136"/>
      <c r="G57" s="137"/>
      <c r="H57" s="137"/>
      <c r="I57" s="137"/>
    </row>
    <row r="58" spans="1:9" ht="31.5" customHeight="1">
      <c r="A58" s="493"/>
      <c r="B58" s="495"/>
      <c r="C58" s="211" t="s">
        <v>279</v>
      </c>
      <c r="D58" s="137">
        <v>320</v>
      </c>
      <c r="E58" s="137">
        <f>E62+E72</f>
        <v>370</v>
      </c>
      <c r="F58" s="137">
        <f>F62+F72</f>
        <v>370</v>
      </c>
      <c r="G58" s="137">
        <f>G62+G72</f>
        <v>370</v>
      </c>
      <c r="H58" s="137">
        <f>H62+H72</f>
        <v>417.5</v>
      </c>
      <c r="I58" s="137">
        <f>I62+I72</f>
        <v>417.5</v>
      </c>
    </row>
    <row r="59" spans="1:9" ht="21.75" customHeight="1">
      <c r="A59" s="488"/>
      <c r="B59" s="496"/>
      <c r="C59" s="211" t="s">
        <v>273</v>
      </c>
      <c r="D59" s="136">
        <f aca="true" t="shared" si="12" ref="D59:I59">D91+D73+D63</f>
        <v>81580</v>
      </c>
      <c r="E59" s="136">
        <f t="shared" si="12"/>
        <v>1200</v>
      </c>
      <c r="F59" s="136">
        <f t="shared" si="12"/>
        <v>1359300</v>
      </c>
      <c r="G59" s="137">
        <f t="shared" si="12"/>
        <v>2361300</v>
      </c>
      <c r="H59" s="137">
        <f t="shared" si="12"/>
        <v>3471300</v>
      </c>
      <c r="I59" s="137">
        <f t="shared" si="12"/>
        <v>2575900</v>
      </c>
    </row>
    <row r="60" spans="1:9" ht="31.5">
      <c r="A60" s="212"/>
      <c r="B60" s="213" t="s">
        <v>155</v>
      </c>
      <c r="C60" s="138"/>
      <c r="D60" s="139"/>
      <c r="E60" s="139"/>
      <c r="F60" s="139"/>
      <c r="G60" s="137"/>
      <c r="H60" s="137"/>
      <c r="I60" s="137"/>
    </row>
    <row r="61" spans="1:9" ht="15" customHeight="1">
      <c r="A61" s="487" t="s">
        <v>66</v>
      </c>
      <c r="B61" s="497" t="s">
        <v>109</v>
      </c>
      <c r="C61" s="211" t="s">
        <v>275</v>
      </c>
      <c r="D61" s="136">
        <f aca="true" t="shared" si="13" ref="D61:I61">SUM(D62:D63)</f>
        <v>30</v>
      </c>
      <c r="E61" s="136">
        <f t="shared" si="13"/>
        <v>30</v>
      </c>
      <c r="F61" s="136">
        <f t="shared" si="13"/>
        <v>130</v>
      </c>
      <c r="G61" s="137">
        <f t="shared" si="13"/>
        <v>130</v>
      </c>
      <c r="H61" s="137">
        <f t="shared" si="13"/>
        <v>130</v>
      </c>
      <c r="I61" s="137">
        <f t="shared" si="13"/>
        <v>130</v>
      </c>
    </row>
    <row r="62" spans="1:9" ht="17.25" customHeight="1">
      <c r="A62" s="493"/>
      <c r="B62" s="501"/>
      <c r="C62" s="211" t="s">
        <v>276</v>
      </c>
      <c r="D62" s="128">
        <f>D65</f>
        <v>0</v>
      </c>
      <c r="E62" s="128">
        <f>E65</f>
        <v>0</v>
      </c>
      <c r="F62" s="128">
        <f>F65</f>
        <v>0</v>
      </c>
      <c r="G62" s="128">
        <v>0</v>
      </c>
      <c r="H62" s="128">
        <f>H65</f>
        <v>0</v>
      </c>
      <c r="I62" s="128">
        <f>I65</f>
        <v>0</v>
      </c>
    </row>
    <row r="63" spans="1:9" ht="15.75" customHeight="1">
      <c r="A63" s="488"/>
      <c r="B63" s="498"/>
      <c r="C63" s="211" t="s">
        <v>273</v>
      </c>
      <c r="D63" s="128">
        <f aca="true" t="shared" si="14" ref="D63:I63">D66+D70</f>
        <v>30</v>
      </c>
      <c r="E63" s="128">
        <f t="shared" si="14"/>
        <v>30</v>
      </c>
      <c r="F63" s="128">
        <f t="shared" si="14"/>
        <v>130</v>
      </c>
      <c r="G63" s="137">
        <f t="shared" si="14"/>
        <v>130</v>
      </c>
      <c r="H63" s="137">
        <f t="shared" si="14"/>
        <v>130</v>
      </c>
      <c r="I63" s="137">
        <f t="shared" si="14"/>
        <v>130</v>
      </c>
    </row>
    <row r="64" spans="1:9" ht="15.75" hidden="1" outlineLevel="1">
      <c r="A64" s="487" t="s">
        <v>148</v>
      </c>
      <c r="B64" s="497" t="s">
        <v>112</v>
      </c>
      <c r="C64" s="211" t="s">
        <v>275</v>
      </c>
      <c r="D64" s="136">
        <f aca="true" t="shared" si="15" ref="D64:I64">SUM(D65:D66)</f>
        <v>30</v>
      </c>
      <c r="E64" s="136">
        <f t="shared" si="15"/>
        <v>30</v>
      </c>
      <c r="F64" s="128">
        <f t="shared" si="15"/>
        <v>30</v>
      </c>
      <c r="G64" s="137">
        <f t="shared" si="15"/>
        <v>30</v>
      </c>
      <c r="H64" s="137">
        <f t="shared" si="15"/>
        <v>30</v>
      </c>
      <c r="I64" s="137">
        <f t="shared" si="15"/>
        <v>30</v>
      </c>
    </row>
    <row r="65" spans="1:9" ht="15.75" hidden="1" outlineLevel="1">
      <c r="A65" s="493"/>
      <c r="B65" s="501"/>
      <c r="C65" s="211" t="s">
        <v>276</v>
      </c>
      <c r="D65" s="128"/>
      <c r="E65" s="128"/>
      <c r="F65" s="128">
        <v>0</v>
      </c>
      <c r="G65" s="137">
        <v>0</v>
      </c>
      <c r="H65" s="137">
        <v>0</v>
      </c>
      <c r="I65" s="137">
        <v>0</v>
      </c>
    </row>
    <row r="66" spans="1:9" ht="15.75" hidden="1" outlineLevel="1">
      <c r="A66" s="488"/>
      <c r="B66" s="498"/>
      <c r="C66" s="211" t="s">
        <v>273</v>
      </c>
      <c r="D66" s="128">
        <v>30</v>
      </c>
      <c r="E66" s="128">
        <v>30</v>
      </c>
      <c r="F66" s="128">
        <v>30</v>
      </c>
      <c r="G66" s="137">
        <v>30</v>
      </c>
      <c r="H66" s="137">
        <v>30</v>
      </c>
      <c r="I66" s="137">
        <v>30</v>
      </c>
    </row>
    <row r="67" spans="1:9" ht="31.5" hidden="1" outlineLevel="1">
      <c r="A67" s="212" t="s">
        <v>149</v>
      </c>
      <c r="B67" s="213" t="s">
        <v>113</v>
      </c>
      <c r="C67" s="110"/>
      <c r="D67" s="128"/>
      <c r="E67" s="128"/>
      <c r="F67" s="128"/>
      <c r="G67" s="137"/>
      <c r="H67" s="137"/>
      <c r="I67" s="137"/>
    </row>
    <row r="68" spans="1:9" ht="31.5" hidden="1" outlineLevel="1">
      <c r="A68" s="212" t="s">
        <v>150</v>
      </c>
      <c r="B68" s="359" t="s">
        <v>664</v>
      </c>
      <c r="C68" s="109"/>
      <c r="D68" s="128"/>
      <c r="E68" s="128"/>
      <c r="F68" s="128"/>
      <c r="G68" s="137"/>
      <c r="H68" s="137"/>
      <c r="I68" s="137"/>
    </row>
    <row r="69" spans="1:9" ht="36" customHeight="1" hidden="1" outlineLevel="1">
      <c r="A69" s="502" t="s">
        <v>151</v>
      </c>
      <c r="B69" s="497" t="s">
        <v>115</v>
      </c>
      <c r="C69" s="211" t="s">
        <v>275</v>
      </c>
      <c r="D69" s="128">
        <f aca="true" t="shared" si="16" ref="D69:I69">D70</f>
        <v>0</v>
      </c>
      <c r="E69" s="128">
        <f t="shared" si="16"/>
        <v>0</v>
      </c>
      <c r="F69" s="128">
        <f t="shared" si="16"/>
        <v>100</v>
      </c>
      <c r="G69" s="137">
        <f t="shared" si="16"/>
        <v>100</v>
      </c>
      <c r="H69" s="137">
        <f t="shared" si="16"/>
        <v>100</v>
      </c>
      <c r="I69" s="137">
        <f t="shared" si="16"/>
        <v>100</v>
      </c>
    </row>
    <row r="70" spans="1:9" ht="15.75" hidden="1" outlineLevel="1">
      <c r="A70" s="503"/>
      <c r="B70" s="498"/>
      <c r="C70" s="211" t="s">
        <v>273</v>
      </c>
      <c r="D70" s="128"/>
      <c r="E70" s="128"/>
      <c r="F70" s="128">
        <v>100</v>
      </c>
      <c r="G70" s="137">
        <v>100</v>
      </c>
      <c r="H70" s="137">
        <v>100</v>
      </c>
      <c r="I70" s="137">
        <v>100</v>
      </c>
    </row>
    <row r="71" spans="1:9" ht="16.5" customHeight="1" collapsed="1">
      <c r="A71" s="487" t="s">
        <v>67</v>
      </c>
      <c r="B71" s="497" t="s">
        <v>116</v>
      </c>
      <c r="C71" s="211" t="s">
        <v>275</v>
      </c>
      <c r="D71" s="136">
        <f>SUM(D72:D73)</f>
        <v>1870</v>
      </c>
      <c r="E71" s="136">
        <f>SUM(E72:E73)</f>
        <v>1540</v>
      </c>
      <c r="F71" s="136">
        <f>SUM(F72:F73)</f>
        <v>1540</v>
      </c>
      <c r="G71" s="136">
        <f>SUM(G72:G73)</f>
        <v>1540</v>
      </c>
      <c r="H71" s="136">
        <f>SUM(H72:H73)</f>
        <v>1587.5</v>
      </c>
      <c r="I71" s="136">
        <f>SUM(I72:I73)</f>
        <v>1587.5</v>
      </c>
    </row>
    <row r="72" spans="1:9" ht="15.75">
      <c r="A72" s="493"/>
      <c r="B72" s="501"/>
      <c r="C72" s="211" t="s">
        <v>276</v>
      </c>
      <c r="D72" s="128">
        <v>320</v>
      </c>
      <c r="E72" s="128">
        <f>E82+E85+E88</f>
        <v>370</v>
      </c>
      <c r="F72" s="128">
        <f>F82+F85+F88</f>
        <v>370</v>
      </c>
      <c r="G72" s="128">
        <f>G82+G85+G88</f>
        <v>370</v>
      </c>
      <c r="H72" s="128">
        <f>H82+H85+H88</f>
        <v>417.5</v>
      </c>
      <c r="I72" s="128">
        <f>I82+I85+I88</f>
        <v>417.5</v>
      </c>
    </row>
    <row r="73" spans="1:9" ht="31.5">
      <c r="A73" s="488"/>
      <c r="B73" s="498"/>
      <c r="C73" s="211" t="s">
        <v>273</v>
      </c>
      <c r="D73" s="128">
        <f>D76+D78+D83+D86+D89</f>
        <v>1550</v>
      </c>
      <c r="E73" s="128">
        <f>E76+E78+E83+E86+E89</f>
        <v>1170</v>
      </c>
      <c r="F73" s="128">
        <f>F76+F78+F83+F86+F89</f>
        <v>1170</v>
      </c>
      <c r="G73" s="128">
        <f>G76+G78+G83+G86+G89</f>
        <v>1170</v>
      </c>
      <c r="H73" s="128">
        <f>H76+H78+H83+H86+H89</f>
        <v>1170</v>
      </c>
      <c r="I73" s="128">
        <f>I76+I78+I83+I86+I89</f>
        <v>1170</v>
      </c>
    </row>
    <row r="74" spans="1:9" ht="31.5" hidden="1" outlineLevel="1">
      <c r="A74" s="212" t="s">
        <v>128</v>
      </c>
      <c r="B74" s="213" t="s">
        <v>117</v>
      </c>
      <c r="C74" s="211"/>
      <c r="D74" s="128">
        <v>0</v>
      </c>
      <c r="E74" s="128">
        <v>0</v>
      </c>
      <c r="F74" s="128">
        <v>0</v>
      </c>
      <c r="G74" s="137">
        <v>0</v>
      </c>
      <c r="H74" s="137">
        <v>0</v>
      </c>
      <c r="I74" s="137">
        <v>0</v>
      </c>
    </row>
    <row r="75" spans="1:9" ht="31.5" customHeight="1" hidden="1" outlineLevel="1">
      <c r="A75" s="487" t="s">
        <v>129</v>
      </c>
      <c r="B75" s="497" t="s">
        <v>120</v>
      </c>
      <c r="C75" s="211" t="s">
        <v>275</v>
      </c>
      <c r="D75" s="128">
        <f aca="true" t="shared" si="17" ref="D75:I75">D76</f>
        <v>100</v>
      </c>
      <c r="E75" s="128">
        <f t="shared" si="17"/>
        <v>0</v>
      </c>
      <c r="F75" s="128">
        <f t="shared" si="17"/>
        <v>0</v>
      </c>
      <c r="G75" s="137">
        <f t="shared" si="17"/>
        <v>0</v>
      </c>
      <c r="H75" s="137">
        <f t="shared" si="17"/>
        <v>0</v>
      </c>
      <c r="I75" s="137">
        <f t="shared" si="17"/>
        <v>0</v>
      </c>
    </row>
    <row r="76" spans="1:9" ht="15.75" hidden="1" outlineLevel="1">
      <c r="A76" s="488"/>
      <c r="B76" s="498"/>
      <c r="C76" s="211" t="s">
        <v>273</v>
      </c>
      <c r="D76" s="128">
        <v>100</v>
      </c>
      <c r="E76" s="128"/>
      <c r="F76" s="128"/>
      <c r="G76" s="137"/>
      <c r="H76" s="137"/>
      <c r="I76" s="137"/>
    </row>
    <row r="77" spans="1:9" ht="15.75" hidden="1" outlineLevel="1">
      <c r="A77" s="487" t="s">
        <v>130</v>
      </c>
      <c r="B77" s="497" t="s">
        <v>121</v>
      </c>
      <c r="C77" s="211" t="s">
        <v>275</v>
      </c>
      <c r="D77" s="128">
        <f>D78</f>
        <v>150</v>
      </c>
      <c r="E77" s="128">
        <f>E79+E80</f>
        <v>150</v>
      </c>
      <c r="F77" s="128">
        <f>F79+F80</f>
        <v>150</v>
      </c>
      <c r="G77" s="137">
        <f>G79+G80</f>
        <v>150</v>
      </c>
      <c r="H77" s="137">
        <f>H79+H80</f>
        <v>150</v>
      </c>
      <c r="I77" s="137">
        <f>I79+I80</f>
        <v>150</v>
      </c>
    </row>
    <row r="78" spans="1:9" ht="15.75" hidden="1" outlineLevel="1">
      <c r="A78" s="488"/>
      <c r="B78" s="498"/>
      <c r="C78" s="211" t="s">
        <v>273</v>
      </c>
      <c r="D78" s="128">
        <f aca="true" t="shared" si="18" ref="D78:I78">D80</f>
        <v>150</v>
      </c>
      <c r="E78" s="128">
        <f t="shared" si="18"/>
        <v>150</v>
      </c>
      <c r="F78" s="128">
        <f t="shared" si="18"/>
        <v>150</v>
      </c>
      <c r="G78" s="137">
        <f t="shared" si="18"/>
        <v>150</v>
      </c>
      <c r="H78" s="137">
        <f t="shared" si="18"/>
        <v>150</v>
      </c>
      <c r="I78" s="137">
        <f t="shared" si="18"/>
        <v>150</v>
      </c>
    </row>
    <row r="79" spans="1:9" ht="15.75" hidden="1" outlineLevel="1">
      <c r="A79" s="212" t="s">
        <v>560</v>
      </c>
      <c r="B79" s="213" t="s">
        <v>122</v>
      </c>
      <c r="C79" s="135"/>
      <c r="D79" s="128">
        <v>0</v>
      </c>
      <c r="E79" s="128">
        <v>0</v>
      </c>
      <c r="F79" s="128">
        <v>0</v>
      </c>
      <c r="G79" s="137">
        <v>0</v>
      </c>
      <c r="H79" s="137">
        <v>0</v>
      </c>
      <c r="I79" s="137">
        <v>0</v>
      </c>
    </row>
    <row r="80" spans="1:9" ht="15.75" hidden="1" outlineLevel="1">
      <c r="A80" s="212" t="s">
        <v>561</v>
      </c>
      <c r="B80" s="213" t="s">
        <v>123</v>
      </c>
      <c r="C80" s="211" t="s">
        <v>273</v>
      </c>
      <c r="D80" s="128">
        <v>150</v>
      </c>
      <c r="E80" s="128">
        <v>150</v>
      </c>
      <c r="F80" s="128">
        <v>150</v>
      </c>
      <c r="G80" s="137">
        <v>150</v>
      </c>
      <c r="H80" s="137">
        <v>150</v>
      </c>
      <c r="I80" s="137">
        <v>150</v>
      </c>
    </row>
    <row r="81" spans="1:9" ht="31.5" customHeight="1" hidden="1" outlineLevel="1">
      <c r="A81" s="487" t="s">
        <v>131</v>
      </c>
      <c r="B81" s="497" t="s">
        <v>124</v>
      </c>
      <c r="C81" s="211" t="s">
        <v>275</v>
      </c>
      <c r="D81" s="128">
        <f aca="true" t="shared" si="19" ref="D81:I81">SUM(D82:D83)</f>
        <v>0</v>
      </c>
      <c r="E81" s="128">
        <f t="shared" si="19"/>
        <v>20</v>
      </c>
      <c r="F81" s="128">
        <f t="shared" si="19"/>
        <v>20</v>
      </c>
      <c r="G81" s="137">
        <f t="shared" si="19"/>
        <v>20</v>
      </c>
      <c r="H81" s="137">
        <f t="shared" si="19"/>
        <v>37.5</v>
      </c>
      <c r="I81" s="137">
        <f t="shared" si="19"/>
        <v>37.5</v>
      </c>
    </row>
    <row r="82" spans="1:9" ht="15.75" hidden="1" outlineLevel="1">
      <c r="A82" s="493"/>
      <c r="B82" s="501"/>
      <c r="C82" s="211" t="s">
        <v>276</v>
      </c>
      <c r="D82" s="128"/>
      <c r="E82" s="128"/>
      <c r="F82" s="128"/>
      <c r="G82" s="137"/>
      <c r="H82" s="137">
        <v>17.5</v>
      </c>
      <c r="I82" s="137">
        <v>17.5</v>
      </c>
    </row>
    <row r="83" spans="1:9" ht="15.75" hidden="1" outlineLevel="1">
      <c r="A83" s="488"/>
      <c r="B83" s="498"/>
      <c r="C83" s="211" t="s">
        <v>273</v>
      </c>
      <c r="D83" s="128"/>
      <c r="E83" s="128">
        <v>20</v>
      </c>
      <c r="F83" s="128">
        <v>20</v>
      </c>
      <c r="G83" s="137">
        <v>20</v>
      </c>
      <c r="H83" s="137">
        <v>20</v>
      </c>
      <c r="I83" s="137">
        <v>20</v>
      </c>
    </row>
    <row r="84" spans="1:9" ht="51" customHeight="1" hidden="1" outlineLevel="1">
      <c r="A84" s="487" t="s">
        <v>132</v>
      </c>
      <c r="B84" s="497" t="s">
        <v>125</v>
      </c>
      <c r="C84" s="211" t="s">
        <v>275</v>
      </c>
      <c r="D84" s="128">
        <f aca="true" t="shared" si="20" ref="D84:I84">SUM(D85:D86)</f>
        <v>500</v>
      </c>
      <c r="E84" s="128">
        <f t="shared" si="20"/>
        <v>300</v>
      </c>
      <c r="F84" s="128">
        <f t="shared" si="20"/>
        <v>300</v>
      </c>
      <c r="G84" s="137">
        <f t="shared" si="20"/>
        <v>300</v>
      </c>
      <c r="H84" s="137">
        <f t="shared" si="20"/>
        <v>600</v>
      </c>
      <c r="I84" s="137">
        <f t="shared" si="20"/>
        <v>600</v>
      </c>
    </row>
    <row r="85" spans="1:9" ht="15.75" hidden="1" outlineLevel="1">
      <c r="A85" s="493"/>
      <c r="B85" s="501"/>
      <c r="C85" s="211" t="s">
        <v>276</v>
      </c>
      <c r="D85" s="128">
        <v>0</v>
      </c>
      <c r="E85" s="128">
        <v>0</v>
      </c>
      <c r="F85" s="128">
        <v>0</v>
      </c>
      <c r="G85" s="137">
        <v>0</v>
      </c>
      <c r="H85" s="137">
        <v>300</v>
      </c>
      <c r="I85" s="137">
        <v>300</v>
      </c>
    </row>
    <row r="86" spans="1:9" ht="15.75" hidden="1" outlineLevel="1">
      <c r="A86" s="488"/>
      <c r="B86" s="498"/>
      <c r="C86" s="211" t="s">
        <v>273</v>
      </c>
      <c r="D86" s="128">
        <v>500</v>
      </c>
      <c r="E86" s="128">
        <v>300</v>
      </c>
      <c r="F86" s="128">
        <v>300</v>
      </c>
      <c r="G86" s="137">
        <v>300</v>
      </c>
      <c r="H86" s="137">
        <v>300</v>
      </c>
      <c r="I86" s="137">
        <v>300</v>
      </c>
    </row>
    <row r="87" spans="1:9" ht="20.25" customHeight="1" hidden="1" outlineLevel="1">
      <c r="A87" s="487" t="s">
        <v>133</v>
      </c>
      <c r="B87" s="497" t="s">
        <v>126</v>
      </c>
      <c r="C87" s="211" t="s">
        <v>275</v>
      </c>
      <c r="D87" s="128">
        <f aca="true" t="shared" si="21" ref="D87:I87">SUM(D88:D89)</f>
        <v>1120</v>
      </c>
      <c r="E87" s="128">
        <f t="shared" si="21"/>
        <v>1070</v>
      </c>
      <c r="F87" s="128">
        <f t="shared" si="21"/>
        <v>1070</v>
      </c>
      <c r="G87" s="137">
        <f t="shared" si="21"/>
        <v>1070</v>
      </c>
      <c r="H87" s="137">
        <f t="shared" si="21"/>
        <v>800</v>
      </c>
      <c r="I87" s="137">
        <f t="shared" si="21"/>
        <v>800</v>
      </c>
    </row>
    <row r="88" spans="1:9" ht="15.75" hidden="1" outlineLevel="1">
      <c r="A88" s="493"/>
      <c r="B88" s="501"/>
      <c r="C88" s="211" t="s">
        <v>276</v>
      </c>
      <c r="D88" s="128">
        <v>320</v>
      </c>
      <c r="E88" s="128">
        <v>370</v>
      </c>
      <c r="F88" s="128">
        <v>370</v>
      </c>
      <c r="G88" s="137">
        <v>370</v>
      </c>
      <c r="H88" s="137">
        <v>100</v>
      </c>
      <c r="I88" s="137">
        <v>100</v>
      </c>
    </row>
    <row r="89" spans="1:9" ht="15.75" hidden="1" outlineLevel="1">
      <c r="A89" s="488"/>
      <c r="B89" s="498"/>
      <c r="C89" s="211" t="s">
        <v>273</v>
      </c>
      <c r="D89" s="128">
        <v>800</v>
      </c>
      <c r="E89" s="128">
        <v>700</v>
      </c>
      <c r="F89" s="128">
        <v>700</v>
      </c>
      <c r="G89" s="137">
        <v>700</v>
      </c>
      <c r="H89" s="137">
        <v>700</v>
      </c>
      <c r="I89" s="137">
        <v>700</v>
      </c>
    </row>
    <row r="90" spans="1:9" ht="15.75" collapsed="1">
      <c r="A90" s="487" t="s">
        <v>138</v>
      </c>
      <c r="B90" s="497" t="s">
        <v>141</v>
      </c>
      <c r="C90" s="211" t="s">
        <v>275</v>
      </c>
      <c r="D90" s="128">
        <f>D92+D94+D96</f>
        <v>80000</v>
      </c>
      <c r="E90" s="128">
        <f>E92+E94+E96</f>
        <v>0</v>
      </c>
      <c r="F90" s="128">
        <f aca="true" t="shared" si="22" ref="F90:I91">F92+F94</f>
        <v>1358000</v>
      </c>
      <c r="G90" s="137">
        <f t="shared" si="22"/>
        <v>2360000</v>
      </c>
      <c r="H90" s="137">
        <f t="shared" si="22"/>
        <v>3470000</v>
      </c>
      <c r="I90" s="137">
        <f t="shared" si="22"/>
        <v>2574600</v>
      </c>
    </row>
    <row r="91" spans="1:9" ht="31.5">
      <c r="A91" s="488"/>
      <c r="B91" s="498"/>
      <c r="C91" s="211" t="s">
        <v>273</v>
      </c>
      <c r="D91" s="128">
        <f>D93+D95+D97</f>
        <v>80000</v>
      </c>
      <c r="E91" s="128">
        <f>E93+E95+E97</f>
        <v>0</v>
      </c>
      <c r="F91" s="128">
        <f t="shared" si="22"/>
        <v>1358000</v>
      </c>
      <c r="G91" s="137">
        <f t="shared" si="22"/>
        <v>2360000</v>
      </c>
      <c r="H91" s="137">
        <f t="shared" si="22"/>
        <v>3470000</v>
      </c>
      <c r="I91" s="137">
        <f t="shared" si="22"/>
        <v>2574600</v>
      </c>
    </row>
    <row r="92" spans="1:9" ht="19.5" customHeight="1" hidden="1" outlineLevel="1">
      <c r="A92" s="487" t="s">
        <v>144</v>
      </c>
      <c r="B92" s="499" t="s">
        <v>333</v>
      </c>
      <c r="C92" s="211" t="s">
        <v>275</v>
      </c>
      <c r="D92" s="137"/>
      <c r="E92" s="137"/>
      <c r="F92" s="137">
        <f>F93</f>
        <v>960000</v>
      </c>
      <c r="G92" s="137">
        <f>G93</f>
        <v>1110000</v>
      </c>
      <c r="H92" s="137">
        <f>H93</f>
        <v>1500000</v>
      </c>
      <c r="I92" s="137">
        <f>I93</f>
        <v>520000</v>
      </c>
    </row>
    <row r="93" spans="1:9" ht="15.75" hidden="1" outlineLevel="1">
      <c r="A93" s="488"/>
      <c r="B93" s="500"/>
      <c r="C93" s="211" t="s">
        <v>273</v>
      </c>
      <c r="D93" s="128"/>
      <c r="E93" s="128"/>
      <c r="F93" s="128">
        <v>960000</v>
      </c>
      <c r="G93" s="137">
        <v>1110000</v>
      </c>
      <c r="H93" s="137">
        <v>1500000</v>
      </c>
      <c r="I93" s="137">
        <v>520000</v>
      </c>
    </row>
    <row r="94" spans="1:9" ht="18.75" customHeight="1" hidden="1" outlineLevel="1">
      <c r="A94" s="487" t="s">
        <v>145</v>
      </c>
      <c r="B94" s="499" t="s">
        <v>143</v>
      </c>
      <c r="C94" s="211" t="s">
        <v>275</v>
      </c>
      <c r="D94" s="128"/>
      <c r="E94" s="128"/>
      <c r="F94" s="128">
        <f>F95</f>
        <v>398000</v>
      </c>
      <c r="G94" s="137">
        <f>G95</f>
        <v>1250000</v>
      </c>
      <c r="H94" s="137">
        <f>H95</f>
        <v>1970000</v>
      </c>
      <c r="I94" s="137">
        <f>I95</f>
        <v>2054600</v>
      </c>
    </row>
    <row r="95" spans="1:9" ht="15.75" hidden="1" outlineLevel="1">
      <c r="A95" s="488"/>
      <c r="B95" s="500"/>
      <c r="C95" s="211" t="s">
        <v>273</v>
      </c>
      <c r="D95" s="128"/>
      <c r="E95" s="128"/>
      <c r="F95" s="128">
        <v>398000</v>
      </c>
      <c r="G95" s="137">
        <v>1250000</v>
      </c>
      <c r="H95" s="137">
        <v>1970000</v>
      </c>
      <c r="I95" s="137">
        <v>2054600</v>
      </c>
    </row>
    <row r="96" spans="1:9" ht="31.5" customHeight="1" hidden="1" outlineLevel="1">
      <c r="A96" s="487" t="s">
        <v>601</v>
      </c>
      <c r="B96" s="489" t="s">
        <v>564</v>
      </c>
      <c r="C96" s="211" t="s">
        <v>275</v>
      </c>
      <c r="D96" s="128">
        <v>80000</v>
      </c>
      <c r="E96" s="128"/>
      <c r="F96" s="128"/>
      <c r="G96" s="137"/>
      <c r="H96" s="137"/>
      <c r="I96" s="137"/>
    </row>
    <row r="97" spans="1:9" ht="15.75" hidden="1" outlineLevel="1">
      <c r="A97" s="488"/>
      <c r="B97" s="490"/>
      <c r="C97" s="211" t="s">
        <v>273</v>
      </c>
      <c r="D97" s="128">
        <v>80000</v>
      </c>
      <c r="E97" s="128"/>
      <c r="F97" s="128"/>
      <c r="G97" s="137"/>
      <c r="H97" s="137"/>
      <c r="I97" s="137"/>
    </row>
    <row r="98" spans="1:9" ht="33" customHeight="1" collapsed="1">
      <c r="A98" s="212">
        <v>4</v>
      </c>
      <c r="B98" s="491" t="s">
        <v>459</v>
      </c>
      <c r="C98" s="492"/>
      <c r="D98" s="128">
        <f>D99</f>
        <v>75</v>
      </c>
      <c r="E98" s="128">
        <f>E99</f>
        <v>75</v>
      </c>
      <c r="F98" s="128">
        <f>F99</f>
        <v>75</v>
      </c>
      <c r="G98" s="128"/>
      <c r="H98" s="128"/>
      <c r="I98" s="128"/>
    </row>
    <row r="99" spans="1:9" ht="18" customHeight="1">
      <c r="A99" s="487"/>
      <c r="B99" s="494"/>
      <c r="C99" s="213" t="s">
        <v>276</v>
      </c>
      <c r="D99" s="128">
        <f>D103</f>
        <v>75</v>
      </c>
      <c r="E99" s="128">
        <f>E103</f>
        <v>75</v>
      </c>
      <c r="F99" s="128">
        <f>F103</f>
        <v>75</v>
      </c>
      <c r="G99" s="128"/>
      <c r="H99" s="128"/>
      <c r="I99" s="128"/>
    </row>
    <row r="100" spans="1:9" ht="16.5" customHeight="1">
      <c r="A100" s="493"/>
      <c r="B100" s="495"/>
      <c r="C100" s="213" t="s">
        <v>272</v>
      </c>
      <c r="D100" s="128"/>
      <c r="E100" s="128"/>
      <c r="F100" s="128"/>
      <c r="G100" s="128"/>
      <c r="H100" s="128"/>
      <c r="I100" s="128"/>
    </row>
    <row r="101" spans="1:9" ht="36" customHeight="1">
      <c r="A101" s="488"/>
      <c r="B101" s="496"/>
      <c r="C101" s="213" t="s">
        <v>279</v>
      </c>
      <c r="D101" s="128">
        <f>D104+D106</f>
        <v>75</v>
      </c>
      <c r="E101" s="128">
        <f>E104+E106</f>
        <v>75</v>
      </c>
      <c r="F101" s="128">
        <f>F104+F106</f>
        <v>75</v>
      </c>
      <c r="G101" s="128"/>
      <c r="H101" s="128"/>
      <c r="I101" s="128"/>
    </row>
    <row r="102" spans="1:9" ht="31.5">
      <c r="A102" s="212"/>
      <c r="B102" s="213" t="s">
        <v>155</v>
      </c>
      <c r="C102" s="213"/>
      <c r="D102" s="128"/>
      <c r="E102" s="128"/>
      <c r="F102" s="128"/>
      <c r="G102" s="128"/>
      <c r="H102" s="128"/>
      <c r="I102" s="128"/>
    </row>
    <row r="103" spans="1:9" ht="31.5">
      <c r="A103" s="212" t="s">
        <v>77</v>
      </c>
      <c r="B103" s="213" t="s">
        <v>158</v>
      </c>
      <c r="C103" s="213" t="s">
        <v>276</v>
      </c>
      <c r="D103" s="128">
        <f>SUM(D104:D106)</f>
        <v>75</v>
      </c>
      <c r="E103" s="128">
        <f>SUM(E104:E106)</f>
        <v>75</v>
      </c>
      <c r="F103" s="128">
        <f>SUM(F104:F106)</f>
        <v>75</v>
      </c>
      <c r="G103" s="128"/>
      <c r="H103" s="128"/>
      <c r="I103" s="128"/>
    </row>
    <row r="104" spans="1:9" ht="64.5" customHeight="1" hidden="1" outlineLevel="2">
      <c r="A104" s="212" t="s">
        <v>159</v>
      </c>
      <c r="B104" s="213" t="s">
        <v>168</v>
      </c>
      <c r="C104" s="213" t="s">
        <v>276</v>
      </c>
      <c r="D104" s="128">
        <v>35</v>
      </c>
      <c r="E104" s="128">
        <v>35</v>
      </c>
      <c r="F104" s="128">
        <v>35</v>
      </c>
      <c r="G104" s="128"/>
      <c r="H104" s="128"/>
      <c r="I104" s="128"/>
    </row>
    <row r="105" spans="1:9" ht="31.5" hidden="1" outlineLevel="2">
      <c r="A105" s="212" t="s">
        <v>162</v>
      </c>
      <c r="B105" s="213" t="s">
        <v>173</v>
      </c>
      <c r="C105" s="141"/>
      <c r="D105" s="128"/>
      <c r="E105" s="128"/>
      <c r="F105" s="128"/>
      <c r="G105" s="128"/>
      <c r="H105" s="128"/>
      <c r="I105" s="128"/>
    </row>
    <row r="106" spans="1:9" ht="31.5" hidden="1" outlineLevel="2">
      <c r="A106" s="212" t="s">
        <v>164</v>
      </c>
      <c r="B106" s="213" t="s">
        <v>175</v>
      </c>
      <c r="C106" s="213" t="s">
        <v>276</v>
      </c>
      <c r="D106" s="128">
        <v>40</v>
      </c>
      <c r="E106" s="128">
        <v>40</v>
      </c>
      <c r="F106" s="128">
        <v>40</v>
      </c>
      <c r="G106" s="128"/>
      <c r="H106" s="128"/>
      <c r="I106" s="128"/>
    </row>
    <row r="107" spans="1:9" ht="31.5" collapsed="1">
      <c r="A107" s="212" t="s">
        <v>78</v>
      </c>
      <c r="B107" s="213" t="s">
        <v>179</v>
      </c>
      <c r="C107" s="213"/>
      <c r="D107" s="128"/>
      <c r="E107" s="128"/>
      <c r="F107" s="128"/>
      <c r="G107" s="128"/>
      <c r="H107" s="128"/>
      <c r="I107" s="128"/>
    </row>
    <row r="108" spans="1:9" ht="94.5" hidden="1" outlineLevel="1">
      <c r="A108" s="212" t="s">
        <v>169</v>
      </c>
      <c r="B108" s="213" t="s">
        <v>180</v>
      </c>
      <c r="C108" s="213"/>
      <c r="D108" s="128"/>
      <c r="E108" s="128"/>
      <c r="F108" s="128"/>
      <c r="G108" s="128"/>
      <c r="H108" s="128"/>
      <c r="I108" s="128"/>
    </row>
    <row r="109" spans="1:9" ht="47.25" hidden="1" outlineLevel="1">
      <c r="A109" s="212" t="s">
        <v>170</v>
      </c>
      <c r="B109" s="213" t="s">
        <v>186</v>
      </c>
      <c r="C109" s="213"/>
      <c r="D109" s="128"/>
      <c r="E109" s="128"/>
      <c r="F109" s="128"/>
      <c r="G109" s="128"/>
      <c r="H109" s="128"/>
      <c r="I109" s="128"/>
    </row>
    <row r="110" spans="1:9" ht="47.25" customHeight="1" collapsed="1">
      <c r="A110" s="212">
        <v>5</v>
      </c>
      <c r="B110" s="491" t="s">
        <v>306</v>
      </c>
      <c r="C110" s="492"/>
      <c r="D110" s="128">
        <f aca="true" t="shared" si="23" ref="D110:I110">D111+D121</f>
        <v>45471.458</v>
      </c>
      <c r="E110" s="128">
        <f t="shared" si="23"/>
        <v>24393.910000000003</v>
      </c>
      <c r="F110" s="128">
        <f t="shared" si="23"/>
        <v>27110.15</v>
      </c>
      <c r="G110" s="128">
        <f t="shared" si="23"/>
        <v>24120.739999999998</v>
      </c>
      <c r="H110" s="128">
        <f t="shared" si="23"/>
        <v>24233.039</v>
      </c>
      <c r="I110" s="128">
        <f t="shared" si="23"/>
        <v>22106.619</v>
      </c>
    </row>
    <row r="111" spans="1:9" ht="18" customHeight="1">
      <c r="A111" s="487"/>
      <c r="B111" s="494"/>
      <c r="C111" s="213" t="s">
        <v>276</v>
      </c>
      <c r="D111" s="136">
        <f>D113+D114+D115+D116+D117+D118+D119+D120</f>
        <v>17370.71</v>
      </c>
      <c r="E111" s="136">
        <f>E123+E139+E160+E161+E162+E214</f>
        <v>9558.44</v>
      </c>
      <c r="F111" s="136">
        <f>F123+F139+F160+F161+F162+F214</f>
        <v>8803</v>
      </c>
      <c r="G111" s="136">
        <f>G123+G139+G160+G161+G162+G214</f>
        <v>8803</v>
      </c>
      <c r="H111" s="136">
        <f>H123+H139+H160+H161+H162+H214</f>
        <v>8362.999</v>
      </c>
      <c r="I111" s="136">
        <f>I123+I139+I160+I161+I162+I214</f>
        <v>8227.589</v>
      </c>
    </row>
    <row r="112" spans="1:9" ht="18" customHeight="1">
      <c r="A112" s="493"/>
      <c r="B112" s="495"/>
      <c r="C112" s="213" t="s">
        <v>272</v>
      </c>
      <c r="D112" s="136"/>
      <c r="E112" s="136"/>
      <c r="F112" s="136"/>
      <c r="G112" s="136"/>
      <c r="H112" s="136"/>
      <c r="I112" s="136"/>
    </row>
    <row r="113" spans="1:9" ht="70.5" customHeight="1">
      <c r="A113" s="493"/>
      <c r="B113" s="495"/>
      <c r="C113" s="409" t="s">
        <v>316</v>
      </c>
      <c r="D113" s="136">
        <v>2393.16</v>
      </c>
      <c r="E113" s="136"/>
      <c r="F113" s="136"/>
      <c r="G113" s="136"/>
      <c r="H113" s="136"/>
      <c r="I113" s="136"/>
    </row>
    <row r="114" spans="1:9" ht="41.25" customHeight="1">
      <c r="A114" s="493"/>
      <c r="B114" s="495"/>
      <c r="C114" s="409" t="s">
        <v>882</v>
      </c>
      <c r="D114" s="136">
        <v>4034.07</v>
      </c>
      <c r="E114" s="136">
        <v>0</v>
      </c>
      <c r="F114" s="136">
        <v>0</v>
      </c>
      <c r="G114" s="136">
        <v>0</v>
      </c>
      <c r="H114" s="136">
        <f>266.21</f>
        <v>266.21</v>
      </c>
      <c r="I114" s="136">
        <f>266.21</f>
        <v>266.21</v>
      </c>
    </row>
    <row r="115" spans="1:10" ht="40.5" customHeight="1">
      <c r="A115" s="493"/>
      <c r="B115" s="495"/>
      <c r="C115" s="213" t="s">
        <v>510</v>
      </c>
      <c r="D115" s="136">
        <v>8491.68</v>
      </c>
      <c r="E115" s="136">
        <f>7234998/1000</f>
        <v>7234.998</v>
      </c>
      <c r="F115" s="136">
        <f>7234998/1000</f>
        <v>7234.998</v>
      </c>
      <c r="G115" s="136">
        <v>7235</v>
      </c>
      <c r="H115" s="136">
        <f>7234998/1000-440</f>
        <v>6794.998</v>
      </c>
      <c r="I115" s="136">
        <f>7234998/1000-575.42</f>
        <v>6659.5779999999995</v>
      </c>
      <c r="J115" s="195"/>
    </row>
    <row r="116" spans="1:9" ht="38.25" customHeight="1">
      <c r="A116" s="493"/>
      <c r="B116" s="495"/>
      <c r="C116" s="213" t="s">
        <v>509</v>
      </c>
      <c r="D116" s="136">
        <v>917.53</v>
      </c>
      <c r="E116" s="136">
        <f>917534/1000</f>
        <v>917.534</v>
      </c>
      <c r="F116" s="136">
        <f>917534/1000</f>
        <v>917.534</v>
      </c>
      <c r="G116" s="136">
        <f>917534/1000</f>
        <v>917.534</v>
      </c>
      <c r="H116" s="136">
        <f>917534/1000</f>
        <v>917.534</v>
      </c>
      <c r="I116" s="136">
        <f>917534/1000</f>
        <v>917.534</v>
      </c>
    </row>
    <row r="117" spans="1:9" ht="49.5" customHeight="1">
      <c r="A117" s="493"/>
      <c r="B117" s="495"/>
      <c r="C117" s="213" t="s">
        <v>511</v>
      </c>
      <c r="D117" s="136">
        <v>25.54</v>
      </c>
      <c r="E117" s="136">
        <f>25537/1000</f>
        <v>25.537</v>
      </c>
      <c r="F117" s="136">
        <f>25537/1000</f>
        <v>25.537</v>
      </c>
      <c r="G117" s="136">
        <f>25537/1000</f>
        <v>25.537</v>
      </c>
      <c r="H117" s="136">
        <f>25537/1000</f>
        <v>25.537</v>
      </c>
      <c r="I117" s="136">
        <f>25537/1000</f>
        <v>25.537</v>
      </c>
    </row>
    <row r="118" spans="1:9" ht="50.25" customHeight="1">
      <c r="A118" s="493"/>
      <c r="B118" s="495"/>
      <c r="C118" s="213" t="s">
        <v>512</v>
      </c>
      <c r="D118" s="136">
        <v>353.18</v>
      </c>
      <c r="E118" s="136">
        <f>353181/1000</f>
        <v>353.181</v>
      </c>
      <c r="F118" s="136">
        <f>353181/1000</f>
        <v>353.181</v>
      </c>
      <c r="G118" s="136">
        <f>353181/1000</f>
        <v>353.181</v>
      </c>
      <c r="H118" s="136">
        <f>353181/1000</f>
        <v>353.181</v>
      </c>
      <c r="I118" s="136">
        <f>353181/1000</f>
        <v>353.181</v>
      </c>
    </row>
    <row r="119" spans="1:9" ht="49.5" customHeight="1">
      <c r="A119" s="493"/>
      <c r="B119" s="495"/>
      <c r="C119" s="213" t="s">
        <v>513</v>
      </c>
      <c r="D119" s="136">
        <v>5.55</v>
      </c>
      <c r="E119" s="136">
        <v>5.54</v>
      </c>
      <c r="F119" s="136">
        <v>5.54</v>
      </c>
      <c r="G119" s="136">
        <v>5.54</v>
      </c>
      <c r="H119" s="136">
        <v>5.54</v>
      </c>
      <c r="I119" s="136">
        <v>5.55</v>
      </c>
    </row>
    <row r="120" spans="1:9" ht="49.5" customHeight="1">
      <c r="A120" s="493"/>
      <c r="B120" s="495"/>
      <c r="C120" s="225" t="s">
        <v>631</v>
      </c>
      <c r="D120" s="136">
        <v>1150</v>
      </c>
      <c r="E120" s="136">
        <v>1021.65</v>
      </c>
      <c r="F120" s="136">
        <v>266.21</v>
      </c>
      <c r="G120" s="136">
        <v>266.21</v>
      </c>
      <c r="H120" s="136">
        <v>0</v>
      </c>
      <c r="I120" s="136">
        <v>0</v>
      </c>
    </row>
    <row r="121" spans="1:9" ht="16.5" customHeight="1">
      <c r="A121" s="488"/>
      <c r="B121" s="496"/>
      <c r="C121" s="213" t="s">
        <v>273</v>
      </c>
      <c r="D121" s="127">
        <f aca="true" t="shared" si="24" ref="D121:I121">D169+D195</f>
        <v>28100.748</v>
      </c>
      <c r="E121" s="127">
        <f t="shared" si="24"/>
        <v>14835.470000000001</v>
      </c>
      <c r="F121" s="127">
        <f t="shared" si="24"/>
        <v>18307.15</v>
      </c>
      <c r="G121" s="127">
        <f t="shared" si="24"/>
        <v>15317.739999999998</v>
      </c>
      <c r="H121" s="127">
        <f t="shared" si="24"/>
        <v>15870.04</v>
      </c>
      <c r="I121" s="127">
        <f t="shared" si="24"/>
        <v>13879.03</v>
      </c>
    </row>
    <row r="122" spans="1:9" ht="31.5">
      <c r="A122" s="212"/>
      <c r="B122" s="213" t="s">
        <v>155</v>
      </c>
      <c r="C122" s="138"/>
      <c r="D122" s="128"/>
      <c r="E122" s="128"/>
      <c r="F122" s="128"/>
      <c r="G122" s="128"/>
      <c r="H122" s="128"/>
      <c r="I122" s="128"/>
    </row>
    <row r="123" spans="1:9" ht="47.25">
      <c r="A123" s="212" t="s">
        <v>73</v>
      </c>
      <c r="B123" s="211" t="s">
        <v>396</v>
      </c>
      <c r="C123" s="213" t="s">
        <v>276</v>
      </c>
      <c r="D123" s="128">
        <v>684.8</v>
      </c>
      <c r="E123" s="128">
        <v>2595.05</v>
      </c>
      <c r="F123" s="128">
        <v>2595.05</v>
      </c>
      <c r="G123" s="128">
        <v>2595.05</v>
      </c>
      <c r="H123" s="137">
        <v>266.21</v>
      </c>
      <c r="I123" s="137">
        <v>266.21</v>
      </c>
    </row>
    <row r="124" spans="1:9" ht="15.75" hidden="1" outlineLevel="1">
      <c r="A124" s="425" t="s">
        <v>357</v>
      </c>
      <c r="B124" s="426"/>
      <c r="C124" s="426"/>
      <c r="D124" s="142"/>
      <c r="E124" s="142"/>
      <c r="F124" s="142"/>
      <c r="G124" s="142"/>
      <c r="H124" s="142"/>
      <c r="I124" s="143"/>
    </row>
    <row r="125" spans="1:9" ht="15.75" hidden="1" outlineLevel="1">
      <c r="A125" s="212" t="s">
        <v>201</v>
      </c>
      <c r="B125" s="213" t="s">
        <v>358</v>
      </c>
      <c r="C125" s="213" t="s">
        <v>276</v>
      </c>
      <c r="D125" s="136">
        <f>266206/1000</f>
        <v>266.206</v>
      </c>
      <c r="E125" s="136">
        <f>266206/1000</f>
        <v>266.206</v>
      </c>
      <c r="F125" s="136">
        <f>266206/1000</f>
        <v>266.206</v>
      </c>
      <c r="G125" s="136">
        <f>266206/1000</f>
        <v>266.206</v>
      </c>
      <c r="H125" s="136">
        <f>266206/1000</f>
        <v>266.206</v>
      </c>
      <c r="I125" s="136">
        <f>266206/1000</f>
        <v>266.206</v>
      </c>
    </row>
    <row r="126" spans="1:9" ht="15.75" hidden="1" outlineLevel="1">
      <c r="A126" s="212" t="s">
        <v>203</v>
      </c>
      <c r="B126" s="213" t="s">
        <v>359</v>
      </c>
      <c r="C126" s="213" t="s">
        <v>276</v>
      </c>
      <c r="D126" s="136">
        <f>280188/1000</f>
        <v>280.188</v>
      </c>
      <c r="E126" s="136">
        <f>248151/1000+3096420/1000+17.72</f>
        <v>3362.2909999999997</v>
      </c>
      <c r="F126" s="136">
        <f>282651/1000+3096420/1000+21.12</f>
        <v>3400.191</v>
      </c>
      <c r="G126" s="128"/>
      <c r="H126" s="128"/>
      <c r="I126" s="128"/>
    </row>
    <row r="127" spans="1:9" ht="15.75" hidden="1" outlineLevel="1">
      <c r="A127" s="212" t="s">
        <v>206</v>
      </c>
      <c r="B127" s="213" t="s">
        <v>360</v>
      </c>
      <c r="C127" s="213" t="s">
        <v>276</v>
      </c>
      <c r="D127" s="136">
        <f>34500/1000</f>
        <v>34.5</v>
      </c>
      <c r="E127" s="136"/>
      <c r="F127" s="136"/>
      <c r="G127" s="128"/>
      <c r="H127" s="128"/>
      <c r="I127" s="128"/>
    </row>
    <row r="128" spans="1:9" ht="15.75" hidden="1" outlineLevel="1">
      <c r="A128" s="212" t="s">
        <v>207</v>
      </c>
      <c r="B128" s="213" t="s">
        <v>361</v>
      </c>
      <c r="C128" s="213" t="s">
        <v>276</v>
      </c>
      <c r="D128" s="136">
        <f>55000/1000</f>
        <v>55</v>
      </c>
      <c r="E128" s="136">
        <f>59500/1000</f>
        <v>59.5</v>
      </c>
      <c r="F128" s="136"/>
      <c r="G128" s="128"/>
      <c r="H128" s="128"/>
      <c r="I128" s="128"/>
    </row>
    <row r="129" spans="1:9" ht="15.75" hidden="1" outlineLevel="1">
      <c r="A129" s="212" t="s">
        <v>209</v>
      </c>
      <c r="B129" s="213" t="s">
        <v>362</v>
      </c>
      <c r="C129" s="213" t="s">
        <v>276</v>
      </c>
      <c r="D129" s="136">
        <f>21200/1000</f>
        <v>21.2</v>
      </c>
      <c r="E129" s="136">
        <f>121200/1000</f>
        <v>121.2</v>
      </c>
      <c r="F129" s="136">
        <f>128200/1000</f>
        <v>128.2</v>
      </c>
      <c r="G129" s="128"/>
      <c r="H129" s="128"/>
      <c r="I129" s="128"/>
    </row>
    <row r="130" spans="1:9" ht="31.5" hidden="1" outlineLevel="1">
      <c r="A130" s="212" t="s">
        <v>365</v>
      </c>
      <c r="B130" s="213" t="s">
        <v>363</v>
      </c>
      <c r="C130" s="213" t="s">
        <v>276</v>
      </c>
      <c r="D130" s="136">
        <f>3000/1000</f>
        <v>3</v>
      </c>
      <c r="E130" s="136">
        <f>2000/1000</f>
        <v>2</v>
      </c>
      <c r="F130" s="136">
        <f>2000/1000</f>
        <v>2</v>
      </c>
      <c r="G130" s="128"/>
      <c r="H130" s="128"/>
      <c r="I130" s="128"/>
    </row>
    <row r="131" spans="1:9" ht="15.75" hidden="1" outlineLevel="1">
      <c r="A131" s="212" t="s">
        <v>366</v>
      </c>
      <c r="B131" s="213" t="s">
        <v>364</v>
      </c>
      <c r="C131" s="213" t="s">
        <v>276</v>
      </c>
      <c r="D131" s="136">
        <f>12800/1000</f>
        <v>12.8</v>
      </c>
      <c r="E131" s="136"/>
      <c r="F131" s="136"/>
      <c r="G131" s="128"/>
      <c r="H131" s="128"/>
      <c r="I131" s="128"/>
    </row>
    <row r="132" spans="1:9" ht="15.75" hidden="1" outlineLevel="1">
      <c r="A132" s="425" t="s">
        <v>367</v>
      </c>
      <c r="B132" s="426"/>
      <c r="C132" s="426"/>
      <c r="D132" s="483"/>
      <c r="E132" s="483"/>
      <c r="F132" s="484"/>
      <c r="G132" s="483"/>
      <c r="H132" s="483"/>
      <c r="I132" s="214"/>
    </row>
    <row r="133" spans="1:9" ht="31.5" hidden="1" outlineLevel="1">
      <c r="A133" s="212" t="s">
        <v>374</v>
      </c>
      <c r="B133" s="213" t="s">
        <v>368</v>
      </c>
      <c r="C133" s="213" t="s">
        <v>276</v>
      </c>
      <c r="D133" s="136">
        <f>3200/1000</f>
        <v>3.2</v>
      </c>
      <c r="E133" s="136"/>
      <c r="F133" s="136"/>
      <c r="G133" s="128"/>
      <c r="H133" s="128"/>
      <c r="I133" s="128"/>
    </row>
    <row r="134" spans="1:9" ht="15.75" hidden="1" outlineLevel="1">
      <c r="A134" s="212" t="s">
        <v>375</v>
      </c>
      <c r="B134" s="213" t="s">
        <v>369</v>
      </c>
      <c r="C134" s="213" t="s">
        <v>276</v>
      </c>
      <c r="D134" s="136"/>
      <c r="E134" s="136"/>
      <c r="F134" s="136"/>
      <c r="G134" s="128"/>
      <c r="H134" s="128"/>
      <c r="I134" s="128"/>
    </row>
    <row r="135" spans="1:9" ht="15.75" hidden="1" outlineLevel="1">
      <c r="A135" s="212" t="s">
        <v>376</v>
      </c>
      <c r="B135" s="213" t="s">
        <v>370</v>
      </c>
      <c r="C135" s="213" t="s">
        <v>276</v>
      </c>
      <c r="D135" s="136">
        <f>37200/1000</f>
        <v>37.2</v>
      </c>
      <c r="E135" s="136">
        <f>15800/1000</f>
        <v>15.8</v>
      </c>
      <c r="F135" s="136">
        <f>30400/1000</f>
        <v>30.4</v>
      </c>
      <c r="G135" s="128"/>
      <c r="H135" s="128"/>
      <c r="I135" s="128"/>
    </row>
    <row r="136" spans="1:9" ht="15.75" hidden="1" outlineLevel="1">
      <c r="A136" s="425" t="s">
        <v>371</v>
      </c>
      <c r="B136" s="426"/>
      <c r="C136" s="426"/>
      <c r="D136" s="483"/>
      <c r="E136" s="483"/>
      <c r="F136" s="484"/>
      <c r="G136" s="483"/>
      <c r="H136" s="483"/>
      <c r="I136" s="214"/>
    </row>
    <row r="137" spans="1:9" ht="31.5" hidden="1" outlineLevel="1">
      <c r="A137" s="212" t="s">
        <v>377</v>
      </c>
      <c r="B137" s="213" t="s">
        <v>372</v>
      </c>
      <c r="C137" s="213" t="s">
        <v>276</v>
      </c>
      <c r="D137" s="136">
        <f>13000/1000</f>
        <v>13</v>
      </c>
      <c r="E137" s="136">
        <f>13000/1000</f>
        <v>13</v>
      </c>
      <c r="F137" s="136">
        <f>13000/1000</f>
        <v>13</v>
      </c>
      <c r="G137" s="136"/>
      <c r="H137" s="136"/>
      <c r="I137" s="136"/>
    </row>
    <row r="138" spans="1:9" ht="31.5" hidden="1" outlineLevel="1">
      <c r="A138" s="212" t="s">
        <v>378</v>
      </c>
      <c r="B138" s="213" t="s">
        <v>373</v>
      </c>
      <c r="C138" s="213" t="s">
        <v>276</v>
      </c>
      <c r="D138" s="136">
        <f>355055/1000</f>
        <v>355.055</v>
      </c>
      <c r="E138" s="136">
        <f>355055/1000</f>
        <v>355.055</v>
      </c>
      <c r="F138" s="136">
        <f>355055/1000</f>
        <v>355.055</v>
      </c>
      <c r="G138" s="136"/>
      <c r="H138" s="136"/>
      <c r="I138" s="136"/>
    </row>
    <row r="139" spans="1:9" ht="38.25" customHeight="1" collapsed="1">
      <c r="A139" s="216" t="s">
        <v>74</v>
      </c>
      <c r="B139" s="211" t="s">
        <v>397</v>
      </c>
      <c r="C139" s="213" t="s">
        <v>276</v>
      </c>
      <c r="D139" s="128">
        <v>10331.13</v>
      </c>
      <c r="E139" s="128">
        <f>E141+E142+E143+E144+E145+E146+E147+E148+E149+E150+E151+E152+E154+E155+E156+E157+E159</f>
        <v>4607.95</v>
      </c>
      <c r="F139" s="128">
        <f>F141+F142+F143+F144+F145+F146+F147+F148+F149+F150+F151+F152+F154+F155+F156+F157+F159</f>
        <v>4607.949999999999</v>
      </c>
      <c r="G139" s="128">
        <v>4607.95</v>
      </c>
      <c r="H139" s="128">
        <f>H141+H142+H143+H144+H145+H146+H147+H148+H149+H150+H151+H152+H154+H155+H156+H157+H159</f>
        <v>5380.789000000001</v>
      </c>
      <c r="I139" s="128">
        <f>I141+I142+I143+I144+I145+I146+I147+I148+I149+I150+I151+I152+I154+I155+I156+I157+I159</f>
        <v>6057.789000000001</v>
      </c>
    </row>
    <row r="140" spans="1:9" ht="15.75" customHeight="1" hidden="1" outlineLevel="1">
      <c r="A140" s="425" t="s">
        <v>357</v>
      </c>
      <c r="B140" s="426"/>
      <c r="C140" s="426"/>
      <c r="D140" s="128"/>
      <c r="E140" s="128"/>
      <c r="F140" s="128"/>
      <c r="G140" s="128"/>
      <c r="H140" s="128"/>
      <c r="I140" s="128"/>
    </row>
    <row r="141" spans="1:9" ht="21" customHeight="1" hidden="1" outlineLevel="1">
      <c r="A141" s="216" t="s">
        <v>215</v>
      </c>
      <c r="B141" s="213" t="s">
        <v>359</v>
      </c>
      <c r="C141" s="213" t="s">
        <v>276</v>
      </c>
      <c r="D141" s="128">
        <f>3879477/1000</f>
        <v>3879.477</v>
      </c>
      <c r="E141" s="128">
        <f>3958419/1000-17.72</f>
        <v>3940.699</v>
      </c>
      <c r="F141" s="128">
        <f>4069419/1000-21.12</f>
        <v>4048.299</v>
      </c>
      <c r="G141" s="128">
        <f>3729.905+668.05</f>
        <v>4397.955</v>
      </c>
      <c r="H141" s="128">
        <f>4226.705+638.05</f>
        <v>4864.755</v>
      </c>
      <c r="I141" s="128">
        <f>5372.505+178.05</f>
        <v>5550.555</v>
      </c>
    </row>
    <row r="142" spans="1:9" ht="17.25" customHeight="1" hidden="1" outlineLevel="1">
      <c r="A142" s="216" t="s">
        <v>216</v>
      </c>
      <c r="B142" s="213" t="s">
        <v>379</v>
      </c>
      <c r="C142" s="213" t="s">
        <v>276</v>
      </c>
      <c r="D142" s="128">
        <f>26200/1000</f>
        <v>26.2</v>
      </c>
      <c r="E142" s="128">
        <f>26200/1000</f>
        <v>26.2</v>
      </c>
      <c r="F142" s="128">
        <f>15200/1000</f>
        <v>15.2</v>
      </c>
      <c r="G142" s="140"/>
      <c r="H142" s="140"/>
      <c r="I142" s="140"/>
    </row>
    <row r="143" spans="1:9" ht="31.5" hidden="1" outlineLevel="1">
      <c r="A143" s="216" t="s">
        <v>217</v>
      </c>
      <c r="B143" s="213" t="s">
        <v>380</v>
      </c>
      <c r="C143" s="213" t="s">
        <v>276</v>
      </c>
      <c r="D143" s="128">
        <f>85300/1000</f>
        <v>85.3</v>
      </c>
      <c r="E143" s="128">
        <f>19100/1000</f>
        <v>19.1</v>
      </c>
      <c r="F143" s="128">
        <f>19100/1000</f>
        <v>19.1</v>
      </c>
      <c r="G143" s="136">
        <f>19100/1000</f>
        <v>19.1</v>
      </c>
      <c r="H143" s="136">
        <f>19100/1000</f>
        <v>19.1</v>
      </c>
      <c r="I143" s="136">
        <f>19100/1000</f>
        <v>19.1</v>
      </c>
    </row>
    <row r="144" spans="1:9" ht="15.75" hidden="1" outlineLevel="1">
      <c r="A144" s="216" t="s">
        <v>218</v>
      </c>
      <c r="B144" s="213" t="s">
        <v>381</v>
      </c>
      <c r="C144" s="213" t="s">
        <v>276</v>
      </c>
      <c r="D144" s="128">
        <f>127934/1000</f>
        <v>127.934</v>
      </c>
      <c r="E144" s="128">
        <f>126934/1000</f>
        <v>126.934</v>
      </c>
      <c r="F144" s="128">
        <f>126934/1000</f>
        <v>126.934</v>
      </c>
      <c r="G144" s="136">
        <f>126934/1000</f>
        <v>126.934</v>
      </c>
      <c r="H144" s="136">
        <f>126934/1000</f>
        <v>126.934</v>
      </c>
      <c r="I144" s="136">
        <f>126934/1000</f>
        <v>126.934</v>
      </c>
    </row>
    <row r="145" spans="1:9" ht="15.75" hidden="1" outlineLevel="1">
      <c r="A145" s="216" t="s">
        <v>220</v>
      </c>
      <c r="B145" s="213" t="s">
        <v>382</v>
      </c>
      <c r="C145" s="213" t="s">
        <v>276</v>
      </c>
      <c r="D145" s="128">
        <f>105199/1000</f>
        <v>105.199</v>
      </c>
      <c r="E145" s="128">
        <f>105017/1000</f>
        <v>105.017</v>
      </c>
      <c r="F145" s="128">
        <f>106017/1000</f>
        <v>106.017</v>
      </c>
      <c r="G145" s="136">
        <v>106.5</v>
      </c>
      <c r="H145" s="136">
        <v>107.5</v>
      </c>
      <c r="I145" s="136">
        <v>108.5</v>
      </c>
    </row>
    <row r="146" spans="1:9" ht="15.75" hidden="1" outlineLevel="1">
      <c r="A146" s="216" t="s">
        <v>244</v>
      </c>
      <c r="B146" s="213" t="s">
        <v>383</v>
      </c>
      <c r="C146" s="213" t="s">
        <v>276</v>
      </c>
      <c r="D146" s="128">
        <f>96000/1000</f>
        <v>96</v>
      </c>
      <c r="E146" s="128"/>
      <c r="F146" s="128"/>
      <c r="G146" s="140"/>
      <c r="H146" s="140"/>
      <c r="I146" s="140"/>
    </row>
    <row r="147" spans="1:9" ht="15.75" hidden="1" outlineLevel="1">
      <c r="A147" s="216" t="s">
        <v>245</v>
      </c>
      <c r="B147" s="213" t="s">
        <v>360</v>
      </c>
      <c r="C147" s="213" t="s">
        <v>276</v>
      </c>
      <c r="D147" s="128"/>
      <c r="E147" s="128">
        <f>41000/1000</f>
        <v>41</v>
      </c>
      <c r="F147" s="128"/>
      <c r="G147" s="140"/>
      <c r="H147" s="140"/>
      <c r="I147" s="140"/>
    </row>
    <row r="148" spans="1:9" ht="15.75" hidden="1" outlineLevel="1">
      <c r="A148" s="216" t="s">
        <v>246</v>
      </c>
      <c r="B148" s="213" t="s">
        <v>384</v>
      </c>
      <c r="C148" s="213" t="s">
        <v>276</v>
      </c>
      <c r="D148" s="128">
        <f>60900/1000</f>
        <v>60.9</v>
      </c>
      <c r="E148" s="128">
        <f>60218/1000</f>
        <v>60.218</v>
      </c>
      <c r="F148" s="128">
        <f>66918/1000</f>
        <v>66.918</v>
      </c>
      <c r="G148" s="136">
        <f>66900/1000</f>
        <v>66.9</v>
      </c>
      <c r="H148" s="136">
        <f>66900/1000</f>
        <v>66.9</v>
      </c>
      <c r="I148" s="136">
        <f>66900/1000</f>
        <v>66.9</v>
      </c>
    </row>
    <row r="149" spans="1:9" ht="15.75" hidden="1" outlineLevel="1">
      <c r="A149" s="216" t="s">
        <v>247</v>
      </c>
      <c r="B149" s="213" t="s">
        <v>385</v>
      </c>
      <c r="C149" s="213" t="s">
        <v>276</v>
      </c>
      <c r="D149" s="128">
        <f aca="true" t="shared" si="25" ref="D149:I149">700/1000</f>
        <v>0.7</v>
      </c>
      <c r="E149" s="128">
        <f t="shared" si="25"/>
        <v>0.7</v>
      </c>
      <c r="F149" s="128">
        <f t="shared" si="25"/>
        <v>0.7</v>
      </c>
      <c r="G149" s="136">
        <f t="shared" si="25"/>
        <v>0.7</v>
      </c>
      <c r="H149" s="136">
        <f t="shared" si="25"/>
        <v>0.7</v>
      </c>
      <c r="I149" s="136">
        <f t="shared" si="25"/>
        <v>0.7</v>
      </c>
    </row>
    <row r="150" spans="1:9" ht="15.75" hidden="1" outlineLevel="1">
      <c r="A150" s="216" t="s">
        <v>248</v>
      </c>
      <c r="B150" s="213" t="s">
        <v>386</v>
      </c>
      <c r="C150" s="213" t="s">
        <v>276</v>
      </c>
      <c r="D150" s="128">
        <f aca="true" t="shared" si="26" ref="D150:I150">1100/1000</f>
        <v>1.1</v>
      </c>
      <c r="E150" s="128">
        <f t="shared" si="26"/>
        <v>1.1</v>
      </c>
      <c r="F150" s="128">
        <f t="shared" si="26"/>
        <v>1.1</v>
      </c>
      <c r="G150" s="136">
        <f t="shared" si="26"/>
        <v>1.1</v>
      </c>
      <c r="H150" s="136">
        <f t="shared" si="26"/>
        <v>1.1</v>
      </c>
      <c r="I150" s="136">
        <f t="shared" si="26"/>
        <v>1.1</v>
      </c>
    </row>
    <row r="151" spans="1:9" ht="15.75" hidden="1" outlineLevel="1">
      <c r="A151" s="216" t="s">
        <v>249</v>
      </c>
      <c r="B151" s="213" t="s">
        <v>387</v>
      </c>
      <c r="C151" s="213" t="s">
        <v>276</v>
      </c>
      <c r="D151" s="128">
        <f>35800/1000</f>
        <v>35.8</v>
      </c>
      <c r="E151" s="128">
        <f>36000/1000</f>
        <v>36</v>
      </c>
      <c r="F151" s="128">
        <f>36200/1000</f>
        <v>36.2</v>
      </c>
      <c r="G151" s="136">
        <v>36.4</v>
      </c>
      <c r="H151" s="136">
        <v>36.6</v>
      </c>
      <c r="I151" s="136">
        <v>36.8</v>
      </c>
    </row>
    <row r="152" spans="1:9" ht="31.5" hidden="1" outlineLevel="1">
      <c r="A152" s="216" t="s">
        <v>250</v>
      </c>
      <c r="B152" s="213" t="s">
        <v>388</v>
      </c>
      <c r="C152" s="213" t="s">
        <v>276</v>
      </c>
      <c r="D152" s="136">
        <f>6000/1000</f>
        <v>6</v>
      </c>
      <c r="E152" s="136">
        <f>6700/1000</f>
        <v>6.7</v>
      </c>
      <c r="F152" s="136">
        <f>3000/1000</f>
        <v>3</v>
      </c>
      <c r="G152" s="136">
        <f>3000/1000</f>
        <v>3</v>
      </c>
      <c r="H152" s="136">
        <f>3000/1000</f>
        <v>3</v>
      </c>
      <c r="I152" s="136">
        <f>3000/1000</f>
        <v>3</v>
      </c>
    </row>
    <row r="153" spans="1:9" ht="15.75" hidden="1" outlineLevel="1">
      <c r="A153" s="425" t="s">
        <v>367</v>
      </c>
      <c r="B153" s="426"/>
      <c r="C153" s="426"/>
      <c r="D153" s="140"/>
      <c r="E153" s="140"/>
      <c r="F153" s="140"/>
      <c r="G153" s="140"/>
      <c r="H153" s="140"/>
      <c r="I153" s="140"/>
    </row>
    <row r="154" spans="1:9" ht="15.75" hidden="1" outlineLevel="1">
      <c r="A154" s="216" t="s">
        <v>251</v>
      </c>
      <c r="B154" s="213" t="s">
        <v>389</v>
      </c>
      <c r="C154" s="213" t="s">
        <v>276</v>
      </c>
      <c r="D154" s="136">
        <f>31800/1000</f>
        <v>31.8</v>
      </c>
      <c r="E154" s="136">
        <f>32000/1000</f>
        <v>32</v>
      </c>
      <c r="F154" s="136">
        <f>32200/1000</f>
        <v>32.2</v>
      </c>
      <c r="G154" s="136">
        <f>32200/1000</f>
        <v>32.2</v>
      </c>
      <c r="H154" s="136">
        <f>32200/1000</f>
        <v>32.2</v>
      </c>
      <c r="I154" s="136">
        <f>32200/1000</f>
        <v>32.2</v>
      </c>
    </row>
    <row r="155" spans="1:9" ht="31.5" hidden="1" outlineLevel="1">
      <c r="A155" s="216" t="s">
        <v>252</v>
      </c>
      <c r="B155" s="213" t="s">
        <v>368</v>
      </c>
      <c r="C155" s="213" t="s">
        <v>276</v>
      </c>
      <c r="D155" s="136">
        <f>68823/1000</f>
        <v>68.823</v>
      </c>
      <c r="E155" s="136">
        <f>100282/1000</f>
        <v>100.282</v>
      </c>
      <c r="F155" s="136">
        <f>90282/1000</f>
        <v>90.282</v>
      </c>
      <c r="G155" s="136">
        <v>70</v>
      </c>
      <c r="H155" s="136">
        <v>60</v>
      </c>
      <c r="I155" s="136">
        <v>50</v>
      </c>
    </row>
    <row r="156" spans="1:9" ht="15.75" hidden="1" outlineLevel="1">
      <c r="A156" s="216" t="s">
        <v>253</v>
      </c>
      <c r="B156" s="213" t="s">
        <v>369</v>
      </c>
      <c r="C156" s="213" t="s">
        <v>276</v>
      </c>
      <c r="D156" s="136">
        <f aca="true" t="shared" si="27" ref="D156:I156">7000/1000</f>
        <v>7</v>
      </c>
      <c r="E156" s="136">
        <f t="shared" si="27"/>
        <v>7</v>
      </c>
      <c r="F156" s="136">
        <f t="shared" si="27"/>
        <v>7</v>
      </c>
      <c r="G156" s="136">
        <f t="shared" si="27"/>
        <v>7</v>
      </c>
      <c r="H156" s="136">
        <f t="shared" si="27"/>
        <v>7</v>
      </c>
      <c r="I156" s="136">
        <f t="shared" si="27"/>
        <v>7</v>
      </c>
    </row>
    <row r="157" spans="1:9" ht="15.75" hidden="1" outlineLevel="1">
      <c r="A157" s="216" t="s">
        <v>254</v>
      </c>
      <c r="B157" s="213" t="s">
        <v>390</v>
      </c>
      <c r="C157" s="213" t="s">
        <v>276</v>
      </c>
      <c r="D157" s="136">
        <f>43000/1000</f>
        <v>43</v>
      </c>
      <c r="E157" s="136">
        <f>55000/1000</f>
        <v>55</v>
      </c>
      <c r="F157" s="136">
        <f>55000/1000</f>
        <v>55</v>
      </c>
      <c r="G157" s="136">
        <f>55000/1000</f>
        <v>55</v>
      </c>
      <c r="H157" s="136">
        <f>55000/1000</f>
        <v>55</v>
      </c>
      <c r="I157" s="136">
        <f>55000/1000</f>
        <v>55</v>
      </c>
    </row>
    <row r="158" spans="1:9" ht="15.75" hidden="1" outlineLevel="1">
      <c r="A158" s="425" t="s">
        <v>371</v>
      </c>
      <c r="B158" s="426"/>
      <c r="C158" s="426"/>
      <c r="D158" s="140"/>
      <c r="E158" s="140"/>
      <c r="F158" s="140"/>
      <c r="G158" s="140"/>
      <c r="H158" s="140"/>
      <c r="I158" s="140"/>
    </row>
    <row r="159" spans="1:9" ht="31.5" hidden="1" outlineLevel="1">
      <c r="A159" s="216" t="s">
        <v>255</v>
      </c>
      <c r="B159" s="213" t="s">
        <v>373</v>
      </c>
      <c r="C159" s="213" t="s">
        <v>276</v>
      </c>
      <c r="D159" s="136">
        <f>50000/1000</f>
        <v>50</v>
      </c>
      <c r="E159" s="136">
        <f>50000/1000</f>
        <v>50</v>
      </c>
      <c r="F159" s="136"/>
      <c r="G159" s="140"/>
      <c r="H159" s="140"/>
      <c r="I159" s="140"/>
    </row>
    <row r="160" spans="1:9" ht="31.5" collapsed="1">
      <c r="A160" s="216" t="s">
        <v>75</v>
      </c>
      <c r="B160" s="184" t="s">
        <v>630</v>
      </c>
      <c r="C160" s="213" t="s">
        <v>276</v>
      </c>
      <c r="D160" s="128">
        <v>2393.16</v>
      </c>
      <c r="E160" s="136">
        <v>0</v>
      </c>
      <c r="F160" s="136">
        <v>0</v>
      </c>
      <c r="G160" s="136">
        <v>0</v>
      </c>
      <c r="H160" s="136">
        <v>0</v>
      </c>
      <c r="I160" s="136">
        <v>0</v>
      </c>
    </row>
    <row r="161" spans="1:9" ht="31.5">
      <c r="A161" s="220" t="s">
        <v>399</v>
      </c>
      <c r="B161" s="184" t="s">
        <v>237</v>
      </c>
      <c r="C161" s="213" t="s">
        <v>276</v>
      </c>
      <c r="D161" s="144">
        <v>2811.62</v>
      </c>
      <c r="E161" s="144">
        <v>1600</v>
      </c>
      <c r="F161" s="144">
        <v>1600</v>
      </c>
      <c r="G161" s="144">
        <v>1600</v>
      </c>
      <c r="H161" s="144">
        <v>1176</v>
      </c>
      <c r="I161" s="145">
        <v>903.59</v>
      </c>
    </row>
    <row r="162" spans="1:9" ht="31.5">
      <c r="A162" s="220" t="s">
        <v>452</v>
      </c>
      <c r="B162" s="184" t="s">
        <v>210</v>
      </c>
      <c r="C162" s="213" t="s">
        <v>276</v>
      </c>
      <c r="D162" s="146"/>
      <c r="E162" s="146"/>
      <c r="F162" s="146"/>
      <c r="G162" s="144"/>
      <c r="H162" s="144">
        <f>H163+H164+H165+H166+H167+H168</f>
        <v>1540</v>
      </c>
      <c r="I162" s="144">
        <f>I163+I164+I165+I166+I167+I168</f>
        <v>1000</v>
      </c>
    </row>
    <row r="163" spans="1:9" ht="47.25" hidden="1" outlineLevel="1">
      <c r="A163" s="220" t="s">
        <v>478</v>
      </c>
      <c r="B163" s="222" t="s">
        <v>224</v>
      </c>
      <c r="C163" s="213" t="s">
        <v>276</v>
      </c>
      <c r="D163" s="146"/>
      <c r="E163" s="146"/>
      <c r="F163" s="146"/>
      <c r="G163" s="144">
        <v>100</v>
      </c>
      <c r="H163" s="144">
        <v>140</v>
      </c>
      <c r="I163" s="144">
        <v>90.91</v>
      </c>
    </row>
    <row r="164" spans="1:9" ht="15.75" hidden="1" outlineLevel="1">
      <c r="A164" s="220" t="s">
        <v>481</v>
      </c>
      <c r="B164" s="222" t="s">
        <v>479</v>
      </c>
      <c r="C164" s="213" t="s">
        <v>276</v>
      </c>
      <c r="D164" s="146"/>
      <c r="E164" s="146"/>
      <c r="F164" s="146"/>
      <c r="G164" s="144">
        <v>200</v>
      </c>
      <c r="H164" s="144">
        <v>280</v>
      </c>
      <c r="I164" s="144">
        <v>181.82</v>
      </c>
    </row>
    <row r="165" spans="1:9" ht="31.5" hidden="1" outlineLevel="1">
      <c r="A165" s="220" t="s">
        <v>482</v>
      </c>
      <c r="B165" s="222" t="s">
        <v>230</v>
      </c>
      <c r="C165" s="213" t="s">
        <v>276</v>
      </c>
      <c r="D165" s="146"/>
      <c r="E165" s="146"/>
      <c r="F165" s="146"/>
      <c r="G165" s="144">
        <v>160</v>
      </c>
      <c r="H165" s="144">
        <v>224</v>
      </c>
      <c r="I165" s="144">
        <v>145.45</v>
      </c>
    </row>
    <row r="166" spans="1:9" ht="31.5" hidden="1" outlineLevel="1">
      <c r="A166" s="220" t="s">
        <v>483</v>
      </c>
      <c r="B166" s="222" t="s">
        <v>480</v>
      </c>
      <c r="C166" s="213" t="s">
        <v>276</v>
      </c>
      <c r="D166" s="146"/>
      <c r="E166" s="146"/>
      <c r="F166" s="146"/>
      <c r="G166" s="144">
        <v>200</v>
      </c>
      <c r="H166" s="144">
        <v>280</v>
      </c>
      <c r="I166" s="144">
        <v>181.82</v>
      </c>
    </row>
    <row r="167" spans="1:9" ht="15.75" hidden="1" outlineLevel="1">
      <c r="A167" s="220" t="s">
        <v>484</v>
      </c>
      <c r="B167" s="222" t="s">
        <v>239</v>
      </c>
      <c r="C167" s="213" t="s">
        <v>276</v>
      </c>
      <c r="D167" s="146"/>
      <c r="E167" s="146"/>
      <c r="F167" s="146"/>
      <c r="G167" s="144">
        <v>300</v>
      </c>
      <c r="H167" s="144">
        <v>419.99999999999994</v>
      </c>
      <c r="I167" s="144">
        <v>272.73</v>
      </c>
    </row>
    <row r="168" spans="1:9" ht="31.5" hidden="1" outlineLevel="1">
      <c r="A168" s="220" t="s">
        <v>485</v>
      </c>
      <c r="B168" s="222" t="s">
        <v>240</v>
      </c>
      <c r="C168" s="213" t="s">
        <v>276</v>
      </c>
      <c r="D168" s="146"/>
      <c r="E168" s="146"/>
      <c r="F168" s="146"/>
      <c r="G168" s="136">
        <v>139.99999999999997</v>
      </c>
      <c r="H168" s="136">
        <v>195.99999999999997</v>
      </c>
      <c r="I168" s="136">
        <v>127.27</v>
      </c>
    </row>
    <row r="169" spans="1:9" ht="52.5" customHeight="1" collapsed="1">
      <c r="A169" s="220" t="s">
        <v>453</v>
      </c>
      <c r="B169" s="218" t="s">
        <v>398</v>
      </c>
      <c r="C169" s="213" t="s">
        <v>273</v>
      </c>
      <c r="D169" s="136">
        <f>D171+D172+D173+D174+D175+D176+D177+D178+D179+D180+D181+D182+D183+D184+D185+D186+D188+D189+D190+D191+D193+D194</f>
        <v>9581.95</v>
      </c>
      <c r="E169" s="136">
        <f>E171+E172+E173+E174+E175+E176+E177+E178+E179+E180+E181+E182+E183+E184+E185+E186+E188+E189+E190+E191+E193+E194</f>
        <v>8228.83</v>
      </c>
      <c r="F169" s="136">
        <f>F171+F172+F173+F174+F175+F176+F177+F178+F179+F180+F181+F182+F183+F184+F185+F186+F188+F189+F190+F191+F193+F194</f>
        <v>11358.48</v>
      </c>
      <c r="G169" s="136">
        <f>G171+G172+G173+G174+G175+G176+G177+G178+G179+G180+G181+G182+G183+G184+G185+G186+G188+G189+G190+G191+G193+G194</f>
        <v>10220.9</v>
      </c>
      <c r="H169" s="136">
        <f>H171+H172+H173+H174+H175+H176+H177+H178+H179+H180+H181+H182+H183+H184+H185+H186+H188+H189+H190+H191+H193+H194</f>
        <v>10391.18</v>
      </c>
      <c r="I169" s="136">
        <f>I171+I172+I173+I174+I175+I176+I177+I178+I179+I180+I181+I182+I183+I184+I185+I186+I188+I189+I190+I191+I193+I194</f>
        <v>9767.95</v>
      </c>
    </row>
    <row r="170" spans="1:9" ht="15.75" hidden="1" outlineLevel="1">
      <c r="A170" s="485" t="s">
        <v>357</v>
      </c>
      <c r="B170" s="486"/>
      <c r="C170" s="486"/>
      <c r="D170" s="136"/>
      <c r="E170" s="136"/>
      <c r="F170" s="136"/>
      <c r="G170" s="136"/>
      <c r="H170" s="136"/>
      <c r="I170" s="136"/>
    </row>
    <row r="171" spans="1:9" ht="31.5" hidden="1" outlineLevel="1">
      <c r="A171" s="220" t="s">
        <v>486</v>
      </c>
      <c r="B171" s="213" t="s">
        <v>401</v>
      </c>
      <c r="C171" s="213" t="s">
        <v>273</v>
      </c>
      <c r="D171" s="136">
        <v>682.7</v>
      </c>
      <c r="E171" s="136">
        <v>7.7</v>
      </c>
      <c r="F171" s="136">
        <v>7.7</v>
      </c>
      <c r="G171" s="136">
        <v>7.7</v>
      </c>
      <c r="H171" s="136">
        <v>7.7</v>
      </c>
      <c r="I171" s="136">
        <v>7.7</v>
      </c>
    </row>
    <row r="172" spans="1:9" ht="47.25" hidden="1" outlineLevel="1">
      <c r="A172" s="220" t="s">
        <v>487</v>
      </c>
      <c r="B172" s="213" t="s">
        <v>402</v>
      </c>
      <c r="C172" s="213" t="s">
        <v>273</v>
      </c>
      <c r="D172" s="136">
        <v>1013.4</v>
      </c>
      <c r="E172" s="136">
        <v>418.34</v>
      </c>
      <c r="F172" s="136">
        <v>564.48</v>
      </c>
      <c r="G172" s="136">
        <v>542.48</v>
      </c>
      <c r="H172" s="136">
        <v>540.48</v>
      </c>
      <c r="I172" s="136">
        <v>539.8</v>
      </c>
    </row>
    <row r="173" spans="1:9" ht="63" hidden="1" outlineLevel="1">
      <c r="A173" s="220" t="s">
        <v>488</v>
      </c>
      <c r="B173" s="213" t="s">
        <v>403</v>
      </c>
      <c r="C173" s="213" t="s">
        <v>273</v>
      </c>
      <c r="D173" s="136">
        <v>215.4</v>
      </c>
      <c r="E173" s="136">
        <v>30</v>
      </c>
      <c r="F173" s="136">
        <v>22.3</v>
      </c>
      <c r="G173" s="136">
        <v>21</v>
      </c>
      <c r="H173" s="136">
        <v>21</v>
      </c>
      <c r="I173" s="136">
        <v>21</v>
      </c>
    </row>
    <row r="174" spans="1:9" ht="31.5" hidden="1" outlineLevel="1">
      <c r="A174" s="220" t="s">
        <v>489</v>
      </c>
      <c r="B174" s="213" t="s">
        <v>404</v>
      </c>
      <c r="C174" s="213" t="s">
        <v>273</v>
      </c>
      <c r="D174" s="136">
        <v>315</v>
      </c>
      <c r="E174" s="136">
        <v>675</v>
      </c>
      <c r="F174" s="136">
        <v>710</v>
      </c>
      <c r="G174" s="136">
        <v>870</v>
      </c>
      <c r="H174" s="136">
        <v>870</v>
      </c>
      <c r="I174" s="136">
        <v>870</v>
      </c>
    </row>
    <row r="175" spans="1:9" ht="47.25" hidden="1" outlineLevel="1">
      <c r="A175" s="220" t="s">
        <v>490</v>
      </c>
      <c r="B175" s="213" t="s">
        <v>405</v>
      </c>
      <c r="C175" s="213" t="s">
        <v>273</v>
      </c>
      <c r="D175" s="136">
        <v>56</v>
      </c>
      <c r="E175" s="136">
        <v>197.4</v>
      </c>
      <c r="F175" s="136">
        <v>153.3</v>
      </c>
      <c r="G175" s="136">
        <v>179.3</v>
      </c>
      <c r="H175" s="136">
        <v>152</v>
      </c>
      <c r="I175" s="136">
        <v>152</v>
      </c>
    </row>
    <row r="176" spans="1:9" ht="15.75" hidden="1" outlineLevel="1">
      <c r="A176" s="220" t="s">
        <v>491</v>
      </c>
      <c r="B176" s="213" t="s">
        <v>406</v>
      </c>
      <c r="C176" s="213" t="s">
        <v>273</v>
      </c>
      <c r="D176" s="136">
        <v>41</v>
      </c>
      <c r="E176" s="136"/>
      <c r="F176" s="136">
        <v>45.25</v>
      </c>
      <c r="G176" s="136">
        <v>40.05</v>
      </c>
      <c r="H176" s="136">
        <v>32</v>
      </c>
      <c r="I176" s="136">
        <v>40.25</v>
      </c>
    </row>
    <row r="177" spans="1:9" ht="15.75" hidden="1" outlineLevel="1">
      <c r="A177" s="220" t="s">
        <v>492</v>
      </c>
      <c r="B177" s="213" t="s">
        <v>407</v>
      </c>
      <c r="C177" s="213" t="s">
        <v>273</v>
      </c>
      <c r="D177" s="136">
        <f>289.2+172.7</f>
        <v>461.9</v>
      </c>
      <c r="E177" s="136">
        <v>41.18</v>
      </c>
      <c r="F177" s="136">
        <v>134.4</v>
      </c>
      <c r="G177" s="136">
        <v>134.4</v>
      </c>
      <c r="H177" s="136">
        <v>134.4</v>
      </c>
      <c r="I177" s="136"/>
    </row>
    <row r="178" spans="1:9" ht="15.75" hidden="1" outlineLevel="1">
      <c r="A178" s="220" t="s">
        <v>493</v>
      </c>
      <c r="B178" s="213" t="s">
        <v>408</v>
      </c>
      <c r="C178" s="213" t="s">
        <v>273</v>
      </c>
      <c r="D178" s="136">
        <v>889.2</v>
      </c>
      <c r="E178" s="136">
        <v>113.4</v>
      </c>
      <c r="F178" s="136">
        <v>113.4</v>
      </c>
      <c r="G178" s="136">
        <v>94.4</v>
      </c>
      <c r="H178" s="136">
        <v>875.5</v>
      </c>
      <c r="I178" s="136">
        <v>103.4</v>
      </c>
    </row>
    <row r="179" spans="1:9" ht="15.75" hidden="1" outlineLevel="1">
      <c r="A179" s="220" t="s">
        <v>494</v>
      </c>
      <c r="B179" s="213" t="s">
        <v>409</v>
      </c>
      <c r="C179" s="213" t="s">
        <v>273</v>
      </c>
      <c r="D179" s="136">
        <v>26.8</v>
      </c>
      <c r="E179" s="136">
        <v>67.1</v>
      </c>
      <c r="F179" s="136">
        <v>67.5</v>
      </c>
      <c r="G179" s="136">
        <v>62.3</v>
      </c>
      <c r="H179" s="136">
        <v>62.3</v>
      </c>
      <c r="I179" s="136">
        <v>62.3</v>
      </c>
    </row>
    <row r="180" spans="1:9" ht="31.5" hidden="1" outlineLevel="1">
      <c r="A180" s="220" t="s">
        <v>495</v>
      </c>
      <c r="B180" s="213" t="s">
        <v>410</v>
      </c>
      <c r="C180" s="213" t="s">
        <v>273</v>
      </c>
      <c r="D180" s="136">
        <v>782.5</v>
      </c>
      <c r="E180" s="136">
        <v>720</v>
      </c>
      <c r="F180" s="136">
        <v>720</v>
      </c>
      <c r="G180" s="136">
        <v>270</v>
      </c>
      <c r="H180" s="136">
        <v>550</v>
      </c>
      <c r="I180" s="136">
        <v>550</v>
      </c>
    </row>
    <row r="181" spans="1:9" ht="31.5" hidden="1" outlineLevel="1">
      <c r="A181" s="220" t="s">
        <v>496</v>
      </c>
      <c r="B181" s="213" t="s">
        <v>411</v>
      </c>
      <c r="C181" s="213" t="s">
        <v>273</v>
      </c>
      <c r="D181" s="136">
        <v>540</v>
      </c>
      <c r="E181" s="136">
        <v>1200</v>
      </c>
      <c r="F181" s="136">
        <v>3600</v>
      </c>
      <c r="G181" s="136">
        <v>2520</v>
      </c>
      <c r="H181" s="136">
        <v>2520</v>
      </c>
      <c r="I181" s="136">
        <v>2520</v>
      </c>
    </row>
    <row r="182" spans="1:9" ht="15.75" hidden="1" outlineLevel="1">
      <c r="A182" s="220" t="s">
        <v>497</v>
      </c>
      <c r="B182" s="213" t="s">
        <v>412</v>
      </c>
      <c r="C182" s="213" t="s">
        <v>273</v>
      </c>
      <c r="D182" s="136">
        <v>260</v>
      </c>
      <c r="E182" s="136">
        <v>49.44</v>
      </c>
      <c r="F182" s="136"/>
      <c r="G182" s="136"/>
      <c r="H182" s="136"/>
      <c r="I182" s="136"/>
    </row>
    <row r="183" spans="1:9" ht="15.75" hidden="1" outlineLevel="1">
      <c r="A183" s="220" t="s">
        <v>498</v>
      </c>
      <c r="B183" s="213" t="s">
        <v>413</v>
      </c>
      <c r="C183" s="213" t="s">
        <v>273</v>
      </c>
      <c r="D183" s="136">
        <v>664.2</v>
      </c>
      <c r="E183" s="136"/>
      <c r="F183" s="136"/>
      <c r="G183" s="136"/>
      <c r="H183" s="136"/>
      <c r="I183" s="136"/>
    </row>
    <row r="184" spans="1:9" ht="31.5" hidden="1" outlineLevel="1">
      <c r="A184" s="220" t="s">
        <v>499</v>
      </c>
      <c r="B184" s="213" t="s">
        <v>414</v>
      </c>
      <c r="C184" s="213" t="s">
        <v>273</v>
      </c>
      <c r="D184" s="136">
        <v>1147.5</v>
      </c>
      <c r="E184" s="136">
        <v>3224.6</v>
      </c>
      <c r="F184" s="136">
        <v>3224.6</v>
      </c>
      <c r="G184" s="136">
        <v>3224.6</v>
      </c>
      <c r="H184" s="136">
        <v>2944</v>
      </c>
      <c r="I184" s="136">
        <v>3224.6</v>
      </c>
    </row>
    <row r="185" spans="1:9" ht="15.75" hidden="1" outlineLevel="1">
      <c r="A185" s="220" t="s">
        <v>500</v>
      </c>
      <c r="B185" s="213" t="s">
        <v>415</v>
      </c>
      <c r="C185" s="213" t="s">
        <v>273</v>
      </c>
      <c r="D185" s="136">
        <v>30.6</v>
      </c>
      <c r="E185" s="136"/>
      <c r="F185" s="136"/>
      <c r="G185" s="136"/>
      <c r="H185" s="136"/>
      <c r="I185" s="136">
        <v>2.1</v>
      </c>
    </row>
    <row r="186" spans="1:9" ht="31.5" hidden="1" outlineLevel="1">
      <c r="A186" s="220" t="s">
        <v>501</v>
      </c>
      <c r="B186" s="213" t="s">
        <v>416</v>
      </c>
      <c r="C186" s="213" t="s">
        <v>273</v>
      </c>
      <c r="D186" s="136"/>
      <c r="E186" s="136"/>
      <c r="F186" s="136">
        <v>288.9</v>
      </c>
      <c r="G186" s="136">
        <v>640</v>
      </c>
      <c r="H186" s="136">
        <v>56.4</v>
      </c>
      <c r="I186" s="136">
        <v>117.7</v>
      </c>
    </row>
    <row r="187" spans="1:9" ht="15.75" hidden="1" outlineLevel="1">
      <c r="A187" s="485" t="s">
        <v>367</v>
      </c>
      <c r="B187" s="486"/>
      <c r="C187" s="486"/>
      <c r="D187" s="136"/>
      <c r="E187" s="136"/>
      <c r="F187" s="136"/>
      <c r="G187" s="136"/>
      <c r="H187" s="136"/>
      <c r="I187" s="136"/>
    </row>
    <row r="188" spans="1:9" ht="31.5" hidden="1" outlineLevel="1">
      <c r="A188" s="220" t="s">
        <v>502</v>
      </c>
      <c r="B188" s="213" t="s">
        <v>419</v>
      </c>
      <c r="C188" s="213" t="s">
        <v>273</v>
      </c>
      <c r="D188" s="136">
        <v>295.25</v>
      </c>
      <c r="E188" s="136">
        <v>38.25</v>
      </c>
      <c r="F188" s="136">
        <v>31.75</v>
      </c>
      <c r="G188" s="136">
        <v>33</v>
      </c>
      <c r="H188" s="136">
        <v>36</v>
      </c>
      <c r="I188" s="136">
        <v>38.5</v>
      </c>
    </row>
    <row r="189" spans="1:9" ht="47.25" hidden="1" outlineLevel="1">
      <c r="A189" s="220" t="s">
        <v>503</v>
      </c>
      <c r="B189" s="213" t="s">
        <v>420</v>
      </c>
      <c r="C189" s="213" t="s">
        <v>273</v>
      </c>
      <c r="D189" s="136">
        <v>219.5</v>
      </c>
      <c r="E189" s="136">
        <v>200</v>
      </c>
      <c r="F189" s="136">
        <v>175</v>
      </c>
      <c r="G189" s="136">
        <v>162.5</v>
      </c>
      <c r="H189" s="136">
        <v>162.5</v>
      </c>
      <c r="I189" s="136">
        <v>162.5</v>
      </c>
    </row>
    <row r="190" spans="1:9" ht="31.5" hidden="1" outlineLevel="1">
      <c r="A190" s="220" t="s">
        <v>504</v>
      </c>
      <c r="B190" s="213" t="s">
        <v>421</v>
      </c>
      <c r="C190" s="213" t="s">
        <v>273</v>
      </c>
      <c r="D190" s="136">
        <v>35</v>
      </c>
      <c r="E190" s="136">
        <v>105</v>
      </c>
      <c r="F190" s="136">
        <v>105</v>
      </c>
      <c r="G190" s="136">
        <v>105</v>
      </c>
      <c r="H190" s="136">
        <v>105</v>
      </c>
      <c r="I190" s="136">
        <v>105</v>
      </c>
    </row>
    <row r="191" spans="1:9" ht="15.75" hidden="1" outlineLevel="1">
      <c r="A191" s="220" t="s">
        <v>505</v>
      </c>
      <c r="B191" s="213" t="s">
        <v>422</v>
      </c>
      <c r="C191" s="213" t="s">
        <v>273</v>
      </c>
      <c r="D191" s="136"/>
      <c r="E191" s="136"/>
      <c r="F191" s="136">
        <v>663</v>
      </c>
      <c r="G191" s="136">
        <v>663</v>
      </c>
      <c r="H191" s="136">
        <v>663</v>
      </c>
      <c r="I191" s="136">
        <v>663</v>
      </c>
    </row>
    <row r="192" spans="1:9" ht="15.75" hidden="1" outlineLevel="1">
      <c r="A192" s="485" t="s">
        <v>371</v>
      </c>
      <c r="B192" s="486"/>
      <c r="C192" s="486"/>
      <c r="D192" s="136"/>
      <c r="E192" s="136"/>
      <c r="F192" s="136"/>
      <c r="G192" s="136"/>
      <c r="H192" s="136"/>
      <c r="I192" s="136"/>
    </row>
    <row r="193" spans="1:9" ht="31.5" hidden="1" outlineLevel="1">
      <c r="A193" s="220" t="s">
        <v>506</v>
      </c>
      <c r="B193" s="213" t="s">
        <v>417</v>
      </c>
      <c r="C193" s="213" t="s">
        <v>273</v>
      </c>
      <c r="D193" s="136">
        <v>1906</v>
      </c>
      <c r="E193" s="136">
        <v>753.34</v>
      </c>
      <c r="F193" s="136">
        <v>731.9</v>
      </c>
      <c r="G193" s="136">
        <v>651.17</v>
      </c>
      <c r="H193" s="136">
        <v>658.9</v>
      </c>
      <c r="I193" s="136">
        <v>588.1</v>
      </c>
    </row>
    <row r="194" spans="1:9" ht="15.75" hidden="1" outlineLevel="1">
      <c r="A194" s="220" t="s">
        <v>507</v>
      </c>
      <c r="B194" s="213" t="s">
        <v>418</v>
      </c>
      <c r="C194" s="213" t="s">
        <v>273</v>
      </c>
      <c r="D194" s="136"/>
      <c r="E194" s="136">
        <v>388.08</v>
      </c>
      <c r="F194" s="136"/>
      <c r="G194" s="136"/>
      <c r="H194" s="136"/>
      <c r="I194" s="136"/>
    </row>
    <row r="195" spans="1:9" ht="54.75" customHeight="1" collapsed="1">
      <c r="A195" s="215" t="s">
        <v>454</v>
      </c>
      <c r="B195" s="213" t="s">
        <v>400</v>
      </c>
      <c r="C195" s="213" t="s">
        <v>273</v>
      </c>
      <c r="D195" s="136">
        <f>+D197+D198+D199+D200+D201+D202+D203+D204+D205+D208+D209+D210+D211+D212+D213</f>
        <v>18518.798</v>
      </c>
      <c r="E195" s="136">
        <f>+E197+E198+E199+E200+E201+E202+E203+E204+E205+E208+E209+E210+E211+E212+E213</f>
        <v>6606.64</v>
      </c>
      <c r="F195" s="136">
        <f>+F197+F198+F199+F200+F201+F202+F203+F204+F205+F208+F209+F210+F211+F212+F213</f>
        <v>6948.67</v>
      </c>
      <c r="G195" s="136">
        <f>+G197+G198+G199+G200+G201+G202+G203+G204+G205+G208+G209+G210+G211+G212+G213</f>
        <v>5096.839999999999</v>
      </c>
      <c r="H195" s="136">
        <f>+H197+H198+H199+H200+H201+H202+H203+H204+H205+H208+H209+H210+H211+H212+H213</f>
        <v>5478.86</v>
      </c>
      <c r="I195" s="136">
        <f>+I197+I198+I199+I200+I201+I202+I203+I204+I205+I208+I209+I210+I211+I212+I213</f>
        <v>4111.08</v>
      </c>
    </row>
    <row r="196" spans="1:9" ht="15.75" hidden="1" outlineLevel="1">
      <c r="A196" s="441" t="s">
        <v>357</v>
      </c>
      <c r="B196" s="441"/>
      <c r="C196" s="441"/>
      <c r="D196" s="128"/>
      <c r="E196" s="128"/>
      <c r="F196" s="128"/>
      <c r="G196" s="128"/>
      <c r="H196" s="128"/>
      <c r="I196" s="128"/>
    </row>
    <row r="197" spans="1:9" ht="31.5" hidden="1" outlineLevel="1">
      <c r="A197" s="206" t="s">
        <v>462</v>
      </c>
      <c r="B197" s="213" t="s">
        <v>429</v>
      </c>
      <c r="C197" s="213" t="s">
        <v>273</v>
      </c>
      <c r="D197" s="136">
        <v>0</v>
      </c>
      <c r="E197" s="128"/>
      <c r="F197" s="128"/>
      <c r="G197" s="128"/>
      <c r="H197" s="128"/>
      <c r="I197" s="128"/>
    </row>
    <row r="198" spans="1:9" ht="15.75" hidden="1" outlineLevel="1">
      <c r="A198" s="206" t="s">
        <v>463</v>
      </c>
      <c r="B198" s="213" t="s">
        <v>430</v>
      </c>
      <c r="C198" s="213" t="s">
        <v>273</v>
      </c>
      <c r="D198" s="136">
        <v>96</v>
      </c>
      <c r="E198" s="128"/>
      <c r="F198" s="128"/>
      <c r="G198" s="128"/>
      <c r="H198" s="128"/>
      <c r="I198" s="128"/>
    </row>
    <row r="199" spans="1:9" ht="31.5" hidden="1" outlineLevel="1">
      <c r="A199" s="206" t="s">
        <v>464</v>
      </c>
      <c r="B199" s="213" t="s">
        <v>431</v>
      </c>
      <c r="C199" s="213" t="s">
        <v>273</v>
      </c>
      <c r="D199" s="136">
        <v>5634.25</v>
      </c>
      <c r="E199" s="128"/>
      <c r="F199" s="128"/>
      <c r="G199" s="128"/>
      <c r="H199" s="128"/>
      <c r="I199" s="128"/>
    </row>
    <row r="200" spans="1:9" ht="31.5" hidden="1" outlineLevel="1">
      <c r="A200" s="206" t="s">
        <v>465</v>
      </c>
      <c r="B200" s="213" t="s">
        <v>432</v>
      </c>
      <c r="C200" s="213" t="s">
        <v>273</v>
      </c>
      <c r="D200" s="136">
        <v>3215.35</v>
      </c>
      <c r="E200" s="128"/>
      <c r="F200" s="128"/>
      <c r="G200" s="128"/>
      <c r="H200" s="128"/>
      <c r="I200" s="128"/>
    </row>
    <row r="201" spans="1:9" ht="52.5" customHeight="1" hidden="1" outlineLevel="1">
      <c r="A201" s="206" t="s">
        <v>466</v>
      </c>
      <c r="B201" s="213" t="s">
        <v>433</v>
      </c>
      <c r="C201" s="213" t="s">
        <v>273</v>
      </c>
      <c r="D201" s="136">
        <v>3793.79</v>
      </c>
      <c r="E201" s="128"/>
      <c r="F201" s="128"/>
      <c r="G201" s="128"/>
      <c r="H201" s="128"/>
      <c r="I201" s="128"/>
    </row>
    <row r="202" spans="1:9" ht="31.5" hidden="1" outlineLevel="1">
      <c r="A202" s="206" t="s">
        <v>467</v>
      </c>
      <c r="B202" s="213" t="s">
        <v>437</v>
      </c>
      <c r="C202" s="213" t="s">
        <v>273</v>
      </c>
      <c r="D202" s="136">
        <f>1647.76</f>
        <v>1647.76</v>
      </c>
      <c r="E202" s="136">
        <v>1288.4</v>
      </c>
      <c r="F202" s="136">
        <v>1663.65</v>
      </c>
      <c r="G202" s="136">
        <v>1947.69</v>
      </c>
      <c r="H202" s="128">
        <v>2307.84</v>
      </c>
      <c r="I202" s="128">
        <v>2811.89</v>
      </c>
    </row>
    <row r="203" spans="1:9" ht="31.5" hidden="1" outlineLevel="1">
      <c r="A203" s="206" t="s">
        <v>468</v>
      </c>
      <c r="B203" s="213" t="s">
        <v>434</v>
      </c>
      <c r="C203" s="213" t="s">
        <v>273</v>
      </c>
      <c r="D203" s="136">
        <v>1032.77</v>
      </c>
      <c r="E203" s="136">
        <v>756.95</v>
      </c>
      <c r="F203" s="136">
        <v>701.73</v>
      </c>
      <c r="G203" s="136">
        <v>662.73</v>
      </c>
      <c r="H203" s="128">
        <v>684.6</v>
      </c>
      <c r="I203" s="128">
        <v>707.19</v>
      </c>
    </row>
    <row r="204" spans="1:31" ht="15.75" hidden="1" outlineLevel="1">
      <c r="A204" s="206" t="s">
        <v>469</v>
      </c>
      <c r="B204" s="207" t="s">
        <v>435</v>
      </c>
      <c r="C204" s="213" t="s">
        <v>273</v>
      </c>
      <c r="D204" s="136"/>
      <c r="E204" s="136">
        <v>150</v>
      </c>
      <c r="F204" s="136">
        <v>150</v>
      </c>
      <c r="G204" s="136">
        <v>150</v>
      </c>
      <c r="H204" s="136">
        <v>150</v>
      </c>
      <c r="I204" s="136">
        <v>150</v>
      </c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</row>
    <row r="205" spans="1:31" ht="15.75" hidden="1" outlineLevel="1">
      <c r="A205" s="206" t="s">
        <v>470</v>
      </c>
      <c r="B205" s="207" t="s">
        <v>436</v>
      </c>
      <c r="C205" s="213" t="s">
        <v>273</v>
      </c>
      <c r="D205" s="136"/>
      <c r="E205" s="136">
        <v>422</v>
      </c>
      <c r="F205" s="136">
        <v>442</v>
      </c>
      <c r="G205" s="136">
        <v>442</v>
      </c>
      <c r="H205" s="136">
        <v>442</v>
      </c>
      <c r="I205" s="136">
        <v>442</v>
      </c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</row>
    <row r="206" spans="1:256" ht="31.5" hidden="1" outlineLevel="1">
      <c r="A206" s="206" t="s">
        <v>471</v>
      </c>
      <c r="B206" s="208" t="s">
        <v>438</v>
      </c>
      <c r="C206" s="213" t="s">
        <v>273</v>
      </c>
      <c r="D206" s="136"/>
      <c r="E206" s="136"/>
      <c r="F206" s="136"/>
      <c r="G206" s="136"/>
      <c r="H206" s="136"/>
      <c r="I206" s="13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  <c r="EP206" s="96"/>
      <c r="EQ206" s="96"/>
      <c r="ER206" s="96"/>
      <c r="ES206" s="96"/>
      <c r="ET206" s="96"/>
      <c r="EU206" s="96"/>
      <c r="EV206" s="96"/>
      <c r="EW206" s="96"/>
      <c r="EX206" s="96"/>
      <c r="EY206" s="96"/>
      <c r="EZ206" s="96"/>
      <c r="FA206" s="96"/>
      <c r="FB206" s="96"/>
      <c r="FC206" s="96"/>
      <c r="FD206" s="96"/>
      <c r="FE206" s="96"/>
      <c r="FF206" s="96"/>
      <c r="FG206" s="96"/>
      <c r="FH206" s="96"/>
      <c r="FI206" s="96"/>
      <c r="FJ206" s="96"/>
      <c r="FK206" s="96"/>
      <c r="FL206" s="96"/>
      <c r="FM206" s="96"/>
      <c r="FN206" s="96"/>
      <c r="FO206" s="96"/>
      <c r="FP206" s="96"/>
      <c r="FQ206" s="96"/>
      <c r="FR206" s="96"/>
      <c r="FS206" s="96"/>
      <c r="FT206" s="96"/>
      <c r="FU206" s="96"/>
      <c r="FV206" s="96"/>
      <c r="FW206" s="96"/>
      <c r="FX206" s="96"/>
      <c r="FY206" s="96"/>
      <c r="FZ206" s="96"/>
      <c r="GA206" s="96"/>
      <c r="GB206" s="96"/>
      <c r="GC206" s="96"/>
      <c r="GD206" s="96"/>
      <c r="GE206" s="96"/>
      <c r="GF206" s="96"/>
      <c r="GG206" s="96"/>
      <c r="GH206" s="96"/>
      <c r="GI206" s="96"/>
      <c r="GJ206" s="96"/>
      <c r="GK206" s="96"/>
      <c r="GL206" s="96"/>
      <c r="GM206" s="96"/>
      <c r="GN206" s="96"/>
      <c r="GO206" s="96"/>
      <c r="GP206" s="96"/>
      <c r="GQ206" s="96"/>
      <c r="GR206" s="96"/>
      <c r="GS206" s="96"/>
      <c r="GT206" s="96"/>
      <c r="GU206" s="96"/>
      <c r="GV206" s="96"/>
      <c r="GW206" s="96"/>
      <c r="GX206" s="96"/>
      <c r="GY206" s="96"/>
      <c r="GZ206" s="96"/>
      <c r="HA206" s="96"/>
      <c r="HB206" s="96"/>
      <c r="HC206" s="96"/>
      <c r="HD206" s="96"/>
      <c r="HE206" s="96"/>
      <c r="HF206" s="96"/>
      <c r="HG206" s="96"/>
      <c r="HH206" s="96"/>
      <c r="HI206" s="96"/>
      <c r="HJ206" s="96"/>
      <c r="HK206" s="96"/>
      <c r="HL206" s="96"/>
      <c r="HM206" s="96"/>
      <c r="HN206" s="96"/>
      <c r="HO206" s="96"/>
      <c r="HP206" s="96"/>
      <c r="HQ206" s="96"/>
      <c r="HR206" s="96"/>
      <c r="HS206" s="96"/>
      <c r="HT206" s="96"/>
      <c r="HU206" s="96"/>
      <c r="HV206" s="96"/>
      <c r="HW206" s="96"/>
      <c r="HX206" s="96"/>
      <c r="HY206" s="96"/>
      <c r="HZ206" s="96"/>
      <c r="IA206" s="96"/>
      <c r="IB206" s="96"/>
      <c r="IC206" s="96"/>
      <c r="ID206" s="96"/>
      <c r="IE206" s="96"/>
      <c r="IF206" s="96"/>
      <c r="IG206" s="96"/>
      <c r="IH206" s="96"/>
      <c r="II206" s="96"/>
      <c r="IJ206" s="96"/>
      <c r="IK206" s="96"/>
      <c r="IL206" s="96"/>
      <c r="IM206" s="96"/>
      <c r="IN206" s="96"/>
      <c r="IO206" s="96"/>
      <c r="IP206" s="96"/>
      <c r="IQ206" s="96"/>
      <c r="IR206" s="96"/>
      <c r="IS206" s="96"/>
      <c r="IT206" s="96"/>
      <c r="IU206" s="96"/>
      <c r="IV206" s="96"/>
    </row>
    <row r="207" spans="1:31" ht="15.75" hidden="1" outlineLevel="1">
      <c r="A207" s="441" t="s">
        <v>367</v>
      </c>
      <c r="B207" s="441"/>
      <c r="C207" s="441"/>
      <c r="D207" s="209"/>
      <c r="E207" s="209"/>
      <c r="F207" s="209"/>
      <c r="G207" s="209"/>
      <c r="H207" s="209"/>
      <c r="I207" s="209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</row>
    <row r="208" spans="1:31" ht="47.25" hidden="1" outlineLevel="1">
      <c r="A208" s="206" t="s">
        <v>472</v>
      </c>
      <c r="B208" s="213" t="s">
        <v>423</v>
      </c>
      <c r="C208" s="213" t="s">
        <v>273</v>
      </c>
      <c r="D208" s="136">
        <v>139.56</v>
      </c>
      <c r="E208" s="136">
        <v>90.41</v>
      </c>
      <c r="F208" s="136">
        <v>90.41</v>
      </c>
      <c r="G208" s="136">
        <v>90.41</v>
      </c>
      <c r="H208" s="136">
        <v>90.41</v>
      </c>
      <c r="I208" s="209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</row>
    <row r="209" spans="1:9" ht="31.5" hidden="1" outlineLevel="1">
      <c r="A209" s="206" t="s">
        <v>473</v>
      </c>
      <c r="B209" s="213" t="s">
        <v>424</v>
      </c>
      <c r="C209" s="213" t="s">
        <v>273</v>
      </c>
      <c r="D209" s="136"/>
      <c r="E209" s="136">
        <v>23</v>
      </c>
      <c r="F209" s="136">
        <v>24</v>
      </c>
      <c r="G209" s="136">
        <v>6.12</v>
      </c>
      <c r="H209" s="136">
        <v>6.12</v>
      </c>
      <c r="I209" s="209"/>
    </row>
    <row r="210" spans="1:9" ht="49.5" customHeight="1" hidden="1" outlineLevel="1">
      <c r="A210" s="206" t="s">
        <v>474</v>
      </c>
      <c r="B210" s="213" t="s">
        <v>425</v>
      </c>
      <c r="C210" s="213" t="s">
        <v>273</v>
      </c>
      <c r="D210" s="136">
        <v>109.561</v>
      </c>
      <c r="E210" s="136">
        <v>1820</v>
      </c>
      <c r="F210" s="136">
        <v>1820</v>
      </c>
      <c r="G210" s="136">
        <v>458.45</v>
      </c>
      <c r="H210" s="136">
        <v>458.45</v>
      </c>
      <c r="I210" s="209"/>
    </row>
    <row r="211" spans="1:9" ht="63" hidden="1" outlineLevel="1">
      <c r="A211" s="206" t="s">
        <v>475</v>
      </c>
      <c r="B211" s="213" t="s">
        <v>426</v>
      </c>
      <c r="C211" s="213" t="s">
        <v>273</v>
      </c>
      <c r="D211" s="136">
        <v>530</v>
      </c>
      <c r="E211" s="136">
        <v>288</v>
      </c>
      <c r="F211" s="136">
        <v>288</v>
      </c>
      <c r="G211" s="136">
        <v>288</v>
      </c>
      <c r="H211" s="136">
        <v>288</v>
      </c>
      <c r="I211" s="209"/>
    </row>
    <row r="212" spans="1:9" ht="47.25" hidden="1" outlineLevel="1">
      <c r="A212" s="206" t="s">
        <v>476</v>
      </c>
      <c r="B212" s="213" t="s">
        <v>427</v>
      </c>
      <c r="C212" s="213" t="s">
        <v>273</v>
      </c>
      <c r="D212" s="136">
        <v>1632.877</v>
      </c>
      <c r="E212" s="136">
        <v>1081</v>
      </c>
      <c r="F212" s="136">
        <v>1082</v>
      </c>
      <c r="G212" s="136">
        <v>708</v>
      </c>
      <c r="H212" s="136">
        <v>708</v>
      </c>
      <c r="I212" s="209"/>
    </row>
    <row r="213" spans="1:9" ht="31.5" hidden="1" outlineLevel="1">
      <c r="A213" s="206" t="s">
        <v>477</v>
      </c>
      <c r="B213" s="213" t="s">
        <v>428</v>
      </c>
      <c r="C213" s="213" t="s">
        <v>273</v>
      </c>
      <c r="D213" s="136">
        <v>686.88</v>
      </c>
      <c r="E213" s="136">
        <v>686.88</v>
      </c>
      <c r="F213" s="136">
        <v>686.88</v>
      </c>
      <c r="G213" s="136">
        <v>343.44</v>
      </c>
      <c r="H213" s="136">
        <v>343.44</v>
      </c>
      <c r="I213" s="209"/>
    </row>
    <row r="214" spans="1:9" ht="91.5" customHeight="1" collapsed="1">
      <c r="A214" s="134" t="s">
        <v>455</v>
      </c>
      <c r="B214" s="353" t="s">
        <v>805</v>
      </c>
      <c r="C214" s="227" t="s">
        <v>276</v>
      </c>
      <c r="D214" s="228">
        <v>1150</v>
      </c>
      <c r="E214" s="228">
        <v>755.44</v>
      </c>
      <c r="F214" s="228"/>
      <c r="G214" s="228"/>
      <c r="H214" s="228"/>
      <c r="I214" s="228"/>
    </row>
    <row r="215" spans="1:9" ht="42" customHeight="1">
      <c r="A215" s="224">
        <v>6</v>
      </c>
      <c r="B215" s="482" t="s">
        <v>319</v>
      </c>
      <c r="C215" s="482"/>
      <c r="D215" s="186"/>
      <c r="E215" s="186"/>
      <c r="F215" s="186"/>
      <c r="G215" s="186"/>
      <c r="H215" s="186"/>
      <c r="I215" s="186"/>
    </row>
    <row r="216" spans="1:9" ht="31.5">
      <c r="A216" s="107" t="s">
        <v>80</v>
      </c>
      <c r="B216" s="211" t="s">
        <v>320</v>
      </c>
      <c r="C216" s="186"/>
      <c r="D216" s="186"/>
      <c r="E216" s="186"/>
      <c r="F216" s="186"/>
      <c r="G216" s="186"/>
      <c r="H216" s="186"/>
      <c r="I216" s="186"/>
    </row>
  </sheetData>
  <sheetProtection/>
  <mergeCells count="80">
    <mergeCell ref="D1:I1"/>
    <mergeCell ref="D2:I2"/>
    <mergeCell ref="A3:I3"/>
    <mergeCell ref="A4:I4"/>
    <mergeCell ref="A6:A8"/>
    <mergeCell ref="B6:B8"/>
    <mergeCell ref="C6:C8"/>
    <mergeCell ref="D6:I6"/>
    <mergeCell ref="D7:I7"/>
    <mergeCell ref="B10:C10"/>
    <mergeCell ref="A11:A21"/>
    <mergeCell ref="B11:B21"/>
    <mergeCell ref="B22:C22"/>
    <mergeCell ref="A23:A26"/>
    <mergeCell ref="B23:B26"/>
    <mergeCell ref="A32:A34"/>
    <mergeCell ref="B32:B34"/>
    <mergeCell ref="A36:A38"/>
    <mergeCell ref="B36:B38"/>
    <mergeCell ref="A39:A41"/>
    <mergeCell ref="B39:B41"/>
    <mergeCell ref="A56:A59"/>
    <mergeCell ref="B56:B59"/>
    <mergeCell ref="A42:A44"/>
    <mergeCell ref="B42:B44"/>
    <mergeCell ref="A45:A47"/>
    <mergeCell ref="B45:B47"/>
    <mergeCell ref="A48:A50"/>
    <mergeCell ref="B48:B50"/>
    <mergeCell ref="A51:A53"/>
    <mergeCell ref="B51:B53"/>
    <mergeCell ref="B55:C55"/>
    <mergeCell ref="A61:A63"/>
    <mergeCell ref="B61:B63"/>
    <mergeCell ref="A64:A66"/>
    <mergeCell ref="B64:B66"/>
    <mergeCell ref="A69:A70"/>
    <mergeCell ref="B69:B70"/>
    <mergeCell ref="A71:A73"/>
    <mergeCell ref="B71:B73"/>
    <mergeCell ref="A75:A76"/>
    <mergeCell ref="B75:B76"/>
    <mergeCell ref="A77:A78"/>
    <mergeCell ref="B77:B78"/>
    <mergeCell ref="A81:A83"/>
    <mergeCell ref="B81:B83"/>
    <mergeCell ref="A84:A86"/>
    <mergeCell ref="B84:B86"/>
    <mergeCell ref="A87:A89"/>
    <mergeCell ref="B87:B89"/>
    <mergeCell ref="A90:A91"/>
    <mergeCell ref="B90:B91"/>
    <mergeCell ref="A92:A93"/>
    <mergeCell ref="B92:B93"/>
    <mergeCell ref="A94:A95"/>
    <mergeCell ref="B94:B95"/>
    <mergeCell ref="F132:H132"/>
    <mergeCell ref="A96:A97"/>
    <mergeCell ref="B96:B97"/>
    <mergeCell ref="B98:C98"/>
    <mergeCell ref="A99:A101"/>
    <mergeCell ref="B99:B101"/>
    <mergeCell ref="B110:C110"/>
    <mergeCell ref="A111:A121"/>
    <mergeCell ref="B111:B121"/>
    <mergeCell ref="A124:C124"/>
    <mergeCell ref="A132:C132"/>
    <mergeCell ref="D132:E132"/>
    <mergeCell ref="B215:C215"/>
    <mergeCell ref="A136:C136"/>
    <mergeCell ref="D136:E136"/>
    <mergeCell ref="F136:H136"/>
    <mergeCell ref="A140:C140"/>
    <mergeCell ref="A153:C153"/>
    <mergeCell ref="A158:C158"/>
    <mergeCell ref="A170:C170"/>
    <mergeCell ref="A187:C187"/>
    <mergeCell ref="A192:C192"/>
    <mergeCell ref="A196:C196"/>
    <mergeCell ref="A207:C207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1"/>
  <sheetViews>
    <sheetView view="pageBreakPreview" zoomScale="60" zoomScaleNormal="60" zoomScalePageLayoutView="0" workbookViewId="0" topLeftCell="A1">
      <pane xSplit="1" ySplit="10" topLeftCell="B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3" sqref="B23"/>
    </sheetView>
  </sheetViews>
  <sheetFormatPr defaultColWidth="9.140625" defaultRowHeight="15" outlineLevelRow="1"/>
  <cols>
    <col min="2" max="2" width="46.28125" style="0" customWidth="1"/>
    <col min="3" max="3" width="34.140625" style="0" customWidth="1"/>
    <col min="4" max="4" width="12.140625" style="0" customWidth="1"/>
    <col min="5" max="5" width="13.7109375" style="0" customWidth="1"/>
    <col min="6" max="6" width="51.8515625" style="0" customWidth="1"/>
    <col min="7" max="7" width="53.140625" style="0" customWidth="1"/>
  </cols>
  <sheetData>
    <row r="1" spans="1:7" ht="19.5" customHeight="1">
      <c r="A1" s="183"/>
      <c r="B1" s="183"/>
      <c r="C1" s="183"/>
      <c r="D1" s="2"/>
      <c r="E1" s="2"/>
      <c r="F1" s="193" t="s">
        <v>32</v>
      </c>
      <c r="G1" s="176"/>
    </row>
    <row r="2" spans="1:7" ht="47.25" customHeight="1">
      <c r="A2" s="183"/>
      <c r="B2" s="183"/>
      <c r="C2" s="183"/>
      <c r="D2" s="3"/>
      <c r="E2" s="3"/>
      <c r="F2" s="446" t="s">
        <v>593</v>
      </c>
      <c r="G2" s="446"/>
    </row>
    <row r="3" spans="1:7" ht="13.5" customHeight="1">
      <c r="A3" s="183"/>
      <c r="B3" s="183"/>
      <c r="C3" s="183"/>
      <c r="D3" s="183"/>
      <c r="E3" s="183"/>
      <c r="F3" s="183"/>
      <c r="G3" s="183"/>
    </row>
    <row r="4" spans="1:9" ht="15.75" customHeight="1">
      <c r="A4" s="443" t="s">
        <v>34</v>
      </c>
      <c r="B4" s="443"/>
      <c r="C4" s="443"/>
      <c r="D4" s="443"/>
      <c r="E4" s="443"/>
      <c r="F4" s="443"/>
      <c r="G4" s="443"/>
      <c r="H4" s="1"/>
      <c r="I4" s="1"/>
    </row>
    <row r="5" spans="1:9" ht="19.5" customHeight="1">
      <c r="A5" s="444" t="s">
        <v>35</v>
      </c>
      <c r="B5" s="444"/>
      <c r="C5" s="444"/>
      <c r="D5" s="444"/>
      <c r="E5" s="444"/>
      <c r="F5" s="444"/>
      <c r="G5" s="444"/>
      <c r="H5" s="1"/>
      <c r="I5" s="1"/>
    </row>
    <row r="6" spans="1:7" ht="15">
      <c r="A6" s="183"/>
      <c r="B6" s="183"/>
      <c r="C6" s="183"/>
      <c r="D6" s="183"/>
      <c r="E6" s="183"/>
      <c r="F6" s="183"/>
      <c r="G6" s="185"/>
    </row>
    <row r="7" spans="1:7" ht="18.75" customHeight="1">
      <c r="A7" s="522" t="s">
        <v>13</v>
      </c>
      <c r="B7" s="522" t="s">
        <v>323</v>
      </c>
      <c r="C7" s="522" t="s">
        <v>322</v>
      </c>
      <c r="D7" s="529" t="s">
        <v>36</v>
      </c>
      <c r="E7" s="530"/>
      <c r="F7" s="529" t="s">
        <v>324</v>
      </c>
      <c r="G7" s="522" t="s">
        <v>325</v>
      </c>
    </row>
    <row r="8" spans="1:7" ht="39.75" customHeight="1">
      <c r="A8" s="523"/>
      <c r="B8" s="525"/>
      <c r="C8" s="527"/>
      <c r="D8" s="177" t="s">
        <v>327</v>
      </c>
      <c r="E8" s="178" t="s">
        <v>328</v>
      </c>
      <c r="F8" s="531"/>
      <c r="G8" s="525"/>
    </row>
    <row r="9" spans="1:7" ht="38.25" customHeight="1">
      <c r="A9" s="524"/>
      <c r="B9" s="526"/>
      <c r="C9" s="528"/>
      <c r="D9" s="533" t="s">
        <v>326</v>
      </c>
      <c r="E9" s="534"/>
      <c r="F9" s="532"/>
      <c r="G9" s="526"/>
    </row>
    <row r="10" spans="1:7" ht="18.75">
      <c r="A10" s="147">
        <v>1</v>
      </c>
      <c r="B10" s="148">
        <v>2</v>
      </c>
      <c r="C10" s="148">
        <v>3</v>
      </c>
      <c r="D10" s="149">
        <v>4</v>
      </c>
      <c r="E10" s="149">
        <v>5</v>
      </c>
      <c r="F10" s="150">
        <v>6</v>
      </c>
      <c r="G10" s="148">
        <v>7</v>
      </c>
    </row>
    <row r="11" spans="1:7" ht="30.75" customHeight="1">
      <c r="A11" s="47">
        <v>1</v>
      </c>
      <c r="B11" s="491" t="s">
        <v>600</v>
      </c>
      <c r="C11" s="513"/>
      <c r="D11" s="513"/>
      <c r="E11" s="513"/>
      <c r="F11" s="513"/>
      <c r="G11" s="492"/>
    </row>
    <row r="12" spans="1:7" ht="47.25" customHeight="1">
      <c r="A12" s="107">
        <v>2</v>
      </c>
      <c r="B12" s="179" t="s">
        <v>292</v>
      </c>
      <c r="C12" s="497" t="s">
        <v>156</v>
      </c>
      <c r="D12" s="175">
        <v>2014</v>
      </c>
      <c r="E12" s="174">
        <v>2019</v>
      </c>
      <c r="F12" s="515"/>
      <c r="G12" s="515"/>
    </row>
    <row r="13" spans="1:7" ht="31.5">
      <c r="A13" s="107"/>
      <c r="B13" s="179" t="s">
        <v>155</v>
      </c>
      <c r="C13" s="501"/>
      <c r="D13" s="151"/>
      <c r="E13" s="152"/>
      <c r="F13" s="516"/>
      <c r="G13" s="516"/>
    </row>
    <row r="14" spans="1:7" ht="145.5" customHeight="1">
      <c r="A14" s="107" t="s">
        <v>51</v>
      </c>
      <c r="B14" s="179" t="s">
        <v>84</v>
      </c>
      <c r="C14" s="501"/>
      <c r="D14" s="175">
        <v>2014</v>
      </c>
      <c r="E14" s="174">
        <v>2019</v>
      </c>
      <c r="F14" s="510" t="s">
        <v>566</v>
      </c>
      <c r="G14" s="510" t="s">
        <v>606</v>
      </c>
    </row>
    <row r="15" spans="1:7" ht="148.5" customHeight="1" outlineLevel="1">
      <c r="A15" s="153" t="s">
        <v>85</v>
      </c>
      <c r="B15" s="133" t="s">
        <v>799</v>
      </c>
      <c r="C15" s="501"/>
      <c r="D15" s="175">
        <v>2014</v>
      </c>
      <c r="E15" s="174">
        <v>2019</v>
      </c>
      <c r="F15" s="511"/>
      <c r="G15" s="511"/>
    </row>
    <row r="16" spans="1:7" ht="63" customHeight="1" outlineLevel="1">
      <c r="A16" s="117" t="s">
        <v>86</v>
      </c>
      <c r="B16" s="135" t="s">
        <v>636</v>
      </c>
      <c r="C16" s="501"/>
      <c r="D16" s="175">
        <v>2014</v>
      </c>
      <c r="E16" s="174">
        <v>2019</v>
      </c>
      <c r="F16" s="512"/>
      <c r="G16" s="512"/>
    </row>
    <row r="17" spans="1:7" ht="122.25" customHeight="1">
      <c r="A17" s="117" t="s">
        <v>52</v>
      </c>
      <c r="B17" s="179" t="s">
        <v>87</v>
      </c>
      <c r="C17" s="501"/>
      <c r="D17" s="175">
        <v>2014</v>
      </c>
      <c r="E17" s="174">
        <v>2019</v>
      </c>
      <c r="F17" s="99" t="s">
        <v>880</v>
      </c>
      <c r="G17" s="99" t="s">
        <v>629</v>
      </c>
    </row>
    <row r="18" spans="1:7" ht="87" customHeight="1">
      <c r="A18" s="117" t="s">
        <v>53</v>
      </c>
      <c r="B18" s="381" t="s">
        <v>866</v>
      </c>
      <c r="C18" s="501"/>
      <c r="D18" s="175">
        <v>2014</v>
      </c>
      <c r="E18" s="174">
        <v>2019</v>
      </c>
      <c r="F18" s="510" t="s">
        <v>800</v>
      </c>
      <c r="G18" s="519" t="s">
        <v>607</v>
      </c>
    </row>
    <row r="19" spans="1:7" ht="60" customHeight="1" outlineLevel="1">
      <c r="A19" s="117" t="s">
        <v>94</v>
      </c>
      <c r="B19" s="342" t="s">
        <v>801</v>
      </c>
      <c r="C19" s="501"/>
      <c r="D19" s="175">
        <v>2014</v>
      </c>
      <c r="E19" s="174">
        <v>2019</v>
      </c>
      <c r="F19" s="511"/>
      <c r="G19" s="520"/>
    </row>
    <row r="20" spans="1:7" ht="77.25" customHeight="1" outlineLevel="1">
      <c r="A20" s="117" t="s">
        <v>95</v>
      </c>
      <c r="B20" s="342" t="s">
        <v>651</v>
      </c>
      <c r="C20" s="501"/>
      <c r="D20" s="343">
        <v>2014</v>
      </c>
      <c r="E20" s="340">
        <v>2019</v>
      </c>
      <c r="F20" s="511"/>
      <c r="G20" s="520"/>
    </row>
    <row r="21" spans="1:7" ht="121.5" customHeight="1" outlineLevel="1">
      <c r="A21" s="117" t="s">
        <v>96</v>
      </c>
      <c r="B21" s="342" t="s">
        <v>92</v>
      </c>
      <c r="C21" s="501"/>
      <c r="D21" s="175">
        <v>2014</v>
      </c>
      <c r="E21" s="174">
        <v>2019</v>
      </c>
      <c r="F21" s="512"/>
      <c r="G21" s="520"/>
    </row>
    <row r="22" spans="1:7" ht="86.25" customHeight="1" outlineLevel="1">
      <c r="A22" s="117" t="s">
        <v>802</v>
      </c>
      <c r="B22" s="380" t="s">
        <v>867</v>
      </c>
      <c r="C22" s="501"/>
      <c r="D22" s="175">
        <v>2014</v>
      </c>
      <c r="E22" s="174">
        <v>2019</v>
      </c>
      <c r="F22" s="397" t="s">
        <v>860</v>
      </c>
      <c r="G22" s="521"/>
    </row>
    <row r="23" spans="1:7" ht="96.75" customHeight="1">
      <c r="A23" s="117" t="s">
        <v>54</v>
      </c>
      <c r="B23" s="396" t="s">
        <v>878</v>
      </c>
      <c r="C23" s="501"/>
      <c r="D23" s="175">
        <v>2014</v>
      </c>
      <c r="E23" s="174">
        <v>2019</v>
      </c>
      <c r="F23" s="99" t="s">
        <v>336</v>
      </c>
      <c r="G23" s="99" t="s">
        <v>607</v>
      </c>
    </row>
    <row r="24" spans="1:7" ht="177" customHeight="1">
      <c r="A24" s="117" t="s">
        <v>55</v>
      </c>
      <c r="B24" s="347" t="s">
        <v>655</v>
      </c>
      <c r="C24" s="497" t="s">
        <v>156</v>
      </c>
      <c r="D24" s="175">
        <v>2015</v>
      </c>
      <c r="E24" s="174">
        <v>2019</v>
      </c>
      <c r="F24" s="99" t="s">
        <v>623</v>
      </c>
      <c r="G24" s="99" t="s">
        <v>608</v>
      </c>
    </row>
    <row r="25" spans="1:7" ht="96.75" customHeight="1">
      <c r="A25" s="117" t="s">
        <v>102</v>
      </c>
      <c r="B25" s="179" t="s">
        <v>105</v>
      </c>
      <c r="C25" s="501"/>
      <c r="D25" s="175">
        <v>2014</v>
      </c>
      <c r="E25" s="174">
        <v>2019</v>
      </c>
      <c r="F25" s="497" t="s">
        <v>338</v>
      </c>
      <c r="G25" s="510" t="s">
        <v>609</v>
      </c>
    </row>
    <row r="26" spans="1:7" ht="84" customHeight="1" outlineLevel="1">
      <c r="A26" s="117" t="s">
        <v>103</v>
      </c>
      <c r="B26" s="348" t="s">
        <v>106</v>
      </c>
      <c r="C26" s="210"/>
      <c r="D26" s="341">
        <v>2014</v>
      </c>
      <c r="E26" s="174">
        <v>2019</v>
      </c>
      <c r="F26" s="501"/>
      <c r="G26" s="511"/>
    </row>
    <row r="27" spans="1:7" s="96" customFormat="1" ht="63" customHeight="1" outlineLevel="1">
      <c r="A27" s="117" t="s">
        <v>516</v>
      </c>
      <c r="B27" s="412" t="s">
        <v>515</v>
      </c>
      <c r="C27" s="210"/>
      <c r="D27" s="411">
        <v>2015</v>
      </c>
      <c r="E27" s="410">
        <v>2019</v>
      </c>
      <c r="F27" s="498"/>
      <c r="G27" s="512"/>
    </row>
    <row r="28" spans="1:7" ht="50.25" customHeight="1">
      <c r="A28" s="107">
        <v>3</v>
      </c>
      <c r="B28" s="344" t="s">
        <v>293</v>
      </c>
      <c r="C28" s="501" t="s">
        <v>156</v>
      </c>
      <c r="D28" s="341">
        <v>2014</v>
      </c>
      <c r="E28" s="174">
        <v>2019</v>
      </c>
      <c r="F28" s="154"/>
      <c r="G28" s="155"/>
    </row>
    <row r="29" spans="1:7" ht="51.75" customHeight="1">
      <c r="A29" s="107"/>
      <c r="B29" s="344" t="s">
        <v>155</v>
      </c>
      <c r="C29" s="501"/>
      <c r="D29" s="350"/>
      <c r="E29" s="187"/>
      <c r="F29" s="156"/>
      <c r="G29" s="157"/>
    </row>
    <row r="30" spans="1:7" ht="80.25" customHeight="1">
      <c r="A30" s="107" t="s">
        <v>66</v>
      </c>
      <c r="B30" s="344" t="s">
        <v>109</v>
      </c>
      <c r="C30" s="501"/>
      <c r="D30" s="341">
        <v>2014</v>
      </c>
      <c r="E30" s="174">
        <v>2019</v>
      </c>
      <c r="F30" s="510" t="s">
        <v>339</v>
      </c>
      <c r="G30" s="519" t="s">
        <v>610</v>
      </c>
    </row>
    <row r="31" spans="1:7" ht="54" customHeight="1" outlineLevel="1">
      <c r="A31" s="107" t="s">
        <v>148</v>
      </c>
      <c r="B31" s="344" t="s">
        <v>113</v>
      </c>
      <c r="C31" s="501"/>
      <c r="D31" s="341">
        <v>2014</v>
      </c>
      <c r="E31" s="174">
        <v>2019</v>
      </c>
      <c r="F31" s="511"/>
      <c r="G31" s="520"/>
    </row>
    <row r="32" spans="1:7" ht="54" customHeight="1" outlineLevel="1">
      <c r="A32" s="107" t="s">
        <v>149</v>
      </c>
      <c r="B32" s="344" t="s">
        <v>664</v>
      </c>
      <c r="C32" s="501"/>
      <c r="D32" s="341">
        <v>2014</v>
      </c>
      <c r="E32" s="174">
        <v>2019</v>
      </c>
      <c r="F32" s="511"/>
      <c r="G32" s="520"/>
    </row>
    <row r="33" spans="1:7" ht="57" customHeight="1" outlineLevel="1">
      <c r="A33" s="107" t="s">
        <v>150</v>
      </c>
      <c r="B33" s="344" t="s">
        <v>115</v>
      </c>
      <c r="C33" s="501"/>
      <c r="D33" s="341">
        <v>2016</v>
      </c>
      <c r="E33" s="174">
        <v>2019</v>
      </c>
      <c r="F33" s="512"/>
      <c r="G33" s="521"/>
    </row>
    <row r="34" spans="1:7" ht="158.25" customHeight="1">
      <c r="A34" s="107" t="s">
        <v>67</v>
      </c>
      <c r="B34" s="344" t="s">
        <v>116</v>
      </c>
      <c r="C34" s="501"/>
      <c r="D34" s="341">
        <v>2014</v>
      </c>
      <c r="E34" s="174">
        <v>2019</v>
      </c>
      <c r="F34" s="510" t="s">
        <v>568</v>
      </c>
      <c r="G34" s="519" t="s">
        <v>611</v>
      </c>
    </row>
    <row r="35" spans="1:7" ht="44.25" customHeight="1" outlineLevel="1">
      <c r="A35" s="107" t="s">
        <v>128</v>
      </c>
      <c r="B35" s="344" t="s">
        <v>722</v>
      </c>
      <c r="C35" s="501"/>
      <c r="D35" s="341">
        <v>2014</v>
      </c>
      <c r="E35" s="174">
        <v>2019</v>
      </c>
      <c r="F35" s="511"/>
      <c r="G35" s="520"/>
    </row>
    <row r="36" spans="1:7" ht="36.75" customHeight="1" outlineLevel="1">
      <c r="A36" s="107" t="s">
        <v>129</v>
      </c>
      <c r="B36" s="344" t="s">
        <v>120</v>
      </c>
      <c r="C36" s="501"/>
      <c r="D36" s="341">
        <v>2014</v>
      </c>
      <c r="E36" s="174">
        <v>2019</v>
      </c>
      <c r="F36" s="511"/>
      <c r="G36" s="520"/>
    </row>
    <row r="37" spans="1:7" ht="24.75" customHeight="1" outlineLevel="1">
      <c r="A37" s="107" t="s">
        <v>130</v>
      </c>
      <c r="B37" s="344" t="s">
        <v>121</v>
      </c>
      <c r="C37" s="501"/>
      <c r="D37" s="341">
        <v>2014</v>
      </c>
      <c r="E37" s="174">
        <v>2019</v>
      </c>
      <c r="F37" s="511"/>
      <c r="G37" s="520"/>
    </row>
    <row r="38" spans="1:7" ht="28.5" customHeight="1" outlineLevel="1">
      <c r="A38" s="107" t="s">
        <v>560</v>
      </c>
      <c r="B38" s="344" t="s">
        <v>122</v>
      </c>
      <c r="C38" s="501"/>
      <c r="D38" s="341">
        <v>2014</v>
      </c>
      <c r="E38" s="174">
        <v>2019</v>
      </c>
      <c r="F38" s="511"/>
      <c r="G38" s="520"/>
    </row>
    <row r="39" spans="1:7" ht="38.25" customHeight="1" outlineLevel="1">
      <c r="A39" s="107" t="s">
        <v>561</v>
      </c>
      <c r="B39" s="344" t="s">
        <v>329</v>
      </c>
      <c r="C39" s="501"/>
      <c r="D39" s="341">
        <v>2014</v>
      </c>
      <c r="E39" s="174">
        <v>2019</v>
      </c>
      <c r="F39" s="511"/>
      <c r="G39" s="520"/>
    </row>
    <row r="40" spans="1:7" ht="45" customHeight="1" outlineLevel="1">
      <c r="A40" s="107" t="s">
        <v>131</v>
      </c>
      <c r="B40" s="344" t="s">
        <v>124</v>
      </c>
      <c r="C40" s="501"/>
      <c r="D40" s="341">
        <v>2014</v>
      </c>
      <c r="E40" s="174">
        <v>2019</v>
      </c>
      <c r="F40" s="511"/>
      <c r="G40" s="520"/>
    </row>
    <row r="41" spans="1:7" ht="101.25" customHeight="1" outlineLevel="1">
      <c r="A41" s="107" t="s">
        <v>132</v>
      </c>
      <c r="B41" s="344" t="s">
        <v>803</v>
      </c>
      <c r="C41" s="501"/>
      <c r="D41" s="341">
        <v>2015</v>
      </c>
      <c r="E41" s="174">
        <v>2019</v>
      </c>
      <c r="F41" s="511"/>
      <c r="G41" s="520"/>
    </row>
    <row r="42" spans="1:7" ht="72.75" customHeight="1" outlineLevel="1">
      <c r="A42" s="107" t="s">
        <v>133</v>
      </c>
      <c r="B42" s="344" t="s">
        <v>126</v>
      </c>
      <c r="C42" s="501"/>
      <c r="D42" s="341">
        <v>2014</v>
      </c>
      <c r="E42" s="174">
        <v>2019</v>
      </c>
      <c r="F42" s="511"/>
      <c r="G42" s="520"/>
    </row>
    <row r="43" spans="1:7" ht="84.75" customHeight="1">
      <c r="A43" s="107" t="s">
        <v>138</v>
      </c>
      <c r="B43" s="344" t="s">
        <v>141</v>
      </c>
      <c r="C43" s="501"/>
      <c r="D43" s="341">
        <v>2014</v>
      </c>
      <c r="E43" s="174">
        <v>2019</v>
      </c>
      <c r="F43" s="510" t="s">
        <v>341</v>
      </c>
      <c r="G43" s="510" t="s">
        <v>612</v>
      </c>
    </row>
    <row r="44" spans="1:7" ht="36.75" customHeight="1" hidden="1" outlineLevel="1">
      <c r="A44" s="107" t="s">
        <v>144</v>
      </c>
      <c r="B44" s="349" t="s">
        <v>333</v>
      </c>
      <c r="C44" s="501"/>
      <c r="D44" s="341">
        <v>2016</v>
      </c>
      <c r="E44" s="174">
        <v>2019</v>
      </c>
      <c r="F44" s="511"/>
      <c r="G44" s="511"/>
    </row>
    <row r="45" spans="1:7" ht="41.25" customHeight="1" hidden="1" outlineLevel="1">
      <c r="A45" s="107" t="s">
        <v>145</v>
      </c>
      <c r="B45" s="349" t="s">
        <v>143</v>
      </c>
      <c r="C45" s="501"/>
      <c r="D45" s="341">
        <v>2016</v>
      </c>
      <c r="E45" s="174">
        <v>2019</v>
      </c>
      <c r="F45" s="511"/>
      <c r="G45" s="511"/>
    </row>
    <row r="46" spans="1:7" ht="32.25" customHeight="1" hidden="1" outlineLevel="1">
      <c r="A46" s="107" t="s">
        <v>601</v>
      </c>
      <c r="B46" s="158" t="s">
        <v>564</v>
      </c>
      <c r="C46" s="346"/>
      <c r="D46" s="175">
        <v>2014</v>
      </c>
      <c r="E46" s="174">
        <v>2014</v>
      </c>
      <c r="F46" s="512"/>
      <c r="G46" s="512"/>
    </row>
    <row r="47" spans="1:7" ht="47.25" collapsed="1">
      <c r="A47" s="107">
        <v>4</v>
      </c>
      <c r="B47" s="179" t="s">
        <v>460</v>
      </c>
      <c r="C47" s="482" t="s">
        <v>156</v>
      </c>
      <c r="D47" s="175">
        <v>2014</v>
      </c>
      <c r="E47" s="174">
        <v>2016</v>
      </c>
      <c r="F47" s="517"/>
      <c r="G47" s="155"/>
    </row>
    <row r="48" spans="1:7" ht="31.5">
      <c r="A48" s="107"/>
      <c r="B48" s="179" t="s">
        <v>155</v>
      </c>
      <c r="C48" s="482"/>
      <c r="D48" s="186"/>
      <c r="E48" s="187"/>
      <c r="F48" s="518"/>
      <c r="G48" s="159"/>
    </row>
    <row r="49" spans="1:7" ht="84" customHeight="1">
      <c r="A49" s="107" t="s">
        <v>77</v>
      </c>
      <c r="B49" s="179" t="s">
        <v>158</v>
      </c>
      <c r="C49" s="482"/>
      <c r="D49" s="175">
        <v>2014</v>
      </c>
      <c r="E49" s="174">
        <v>2016</v>
      </c>
      <c r="F49" s="109" t="s">
        <v>1</v>
      </c>
      <c r="G49" s="99" t="s">
        <v>613</v>
      </c>
    </row>
    <row r="50" spans="1:6" ht="92.25" customHeight="1" hidden="1" outlineLevel="1">
      <c r="A50" s="107" t="s">
        <v>159</v>
      </c>
      <c r="B50" s="179" t="s">
        <v>168</v>
      </c>
      <c r="C50" s="482"/>
      <c r="D50" s="175">
        <v>2014</v>
      </c>
      <c r="E50" s="174">
        <v>2016</v>
      </c>
      <c r="F50" s="109"/>
    </row>
    <row r="51" spans="1:6" ht="63" customHeight="1" hidden="1" outlineLevel="1">
      <c r="A51" s="107" t="s">
        <v>162</v>
      </c>
      <c r="B51" s="179" t="s">
        <v>175</v>
      </c>
      <c r="C51" s="482"/>
      <c r="D51" s="175">
        <v>2014</v>
      </c>
      <c r="E51" s="174">
        <v>2016</v>
      </c>
      <c r="F51" s="109"/>
    </row>
    <row r="52" spans="1:7" ht="85.5" customHeight="1" collapsed="1">
      <c r="A52" s="107" t="s">
        <v>78</v>
      </c>
      <c r="B52" s="179" t="s">
        <v>179</v>
      </c>
      <c r="C52" s="482"/>
      <c r="D52" s="175">
        <v>2014</v>
      </c>
      <c r="E52" s="174">
        <v>2016</v>
      </c>
      <c r="F52" s="109" t="s">
        <v>0</v>
      </c>
      <c r="G52" s="99" t="s">
        <v>614</v>
      </c>
    </row>
    <row r="53" spans="1:7" ht="78.75" customHeight="1" hidden="1" outlineLevel="1">
      <c r="A53" s="107" t="s">
        <v>169</v>
      </c>
      <c r="B53" s="179" t="s">
        <v>180</v>
      </c>
      <c r="C53" s="482"/>
      <c r="D53" s="175">
        <v>2014</v>
      </c>
      <c r="E53" s="174">
        <v>2016</v>
      </c>
      <c r="F53" s="109"/>
      <c r="G53" s="99"/>
    </row>
    <row r="54" spans="1:7" ht="69" customHeight="1" hidden="1" outlineLevel="1">
      <c r="A54" s="107" t="s">
        <v>170</v>
      </c>
      <c r="B54" s="179" t="s">
        <v>186</v>
      </c>
      <c r="C54" s="482"/>
      <c r="D54" s="175">
        <v>2014</v>
      </c>
      <c r="E54" s="174">
        <v>2016</v>
      </c>
      <c r="F54" s="109"/>
      <c r="G54" s="99"/>
    </row>
    <row r="55" spans="1:7" ht="71.25" customHeight="1" collapsed="1">
      <c r="A55" s="107">
        <v>5</v>
      </c>
      <c r="B55" s="204" t="s">
        <v>304</v>
      </c>
      <c r="C55" s="497" t="s">
        <v>514</v>
      </c>
      <c r="D55" s="203">
        <v>2014</v>
      </c>
      <c r="E55" s="203">
        <v>2019</v>
      </c>
      <c r="F55" s="440"/>
      <c r="G55" s="99"/>
    </row>
    <row r="56" spans="1:7" ht="31.5" customHeight="1">
      <c r="A56" s="107"/>
      <c r="B56" s="204" t="s">
        <v>155</v>
      </c>
      <c r="C56" s="501"/>
      <c r="D56" s="186"/>
      <c r="E56" s="186"/>
      <c r="F56" s="440"/>
      <c r="G56" s="99"/>
    </row>
    <row r="57" spans="1:7" ht="95.25" customHeight="1">
      <c r="A57" s="107" t="s">
        <v>73</v>
      </c>
      <c r="B57" s="201" t="s">
        <v>2</v>
      </c>
      <c r="C57" s="501"/>
      <c r="D57" s="203">
        <v>2014</v>
      </c>
      <c r="E57" s="203">
        <v>2019</v>
      </c>
      <c r="F57" s="109" t="s">
        <v>569</v>
      </c>
      <c r="G57" s="99" t="s">
        <v>615</v>
      </c>
    </row>
    <row r="58" spans="1:7" ht="16.5" customHeight="1" hidden="1" outlineLevel="1">
      <c r="A58" s="441" t="s">
        <v>357</v>
      </c>
      <c r="B58" s="441"/>
      <c r="C58" s="501"/>
      <c r="D58" s="203">
        <v>2014</v>
      </c>
      <c r="E58" s="203">
        <v>2019</v>
      </c>
      <c r="F58" s="109"/>
      <c r="G58" s="4"/>
    </row>
    <row r="59" spans="1:7" ht="18.75" customHeight="1" hidden="1" outlineLevel="1">
      <c r="A59" s="203" t="s">
        <v>201</v>
      </c>
      <c r="B59" s="204" t="s">
        <v>358</v>
      </c>
      <c r="C59" s="501"/>
      <c r="D59" s="203">
        <v>2014</v>
      </c>
      <c r="E59" s="203">
        <v>2019</v>
      </c>
      <c r="F59" s="109"/>
      <c r="G59" s="4"/>
    </row>
    <row r="60" spans="1:7" ht="21" customHeight="1" hidden="1" outlineLevel="1">
      <c r="A60" s="203" t="s">
        <v>203</v>
      </c>
      <c r="B60" s="204" t="s">
        <v>359</v>
      </c>
      <c r="C60" s="501"/>
      <c r="D60" s="203">
        <v>2014</v>
      </c>
      <c r="E60" s="203">
        <v>2019</v>
      </c>
      <c r="F60" s="109"/>
      <c r="G60" s="4"/>
    </row>
    <row r="61" spans="1:7" ht="16.5" customHeight="1" hidden="1" outlineLevel="1">
      <c r="A61" s="203" t="s">
        <v>206</v>
      </c>
      <c r="B61" s="204" t="s">
        <v>360</v>
      </c>
      <c r="C61" s="501"/>
      <c r="D61" s="203">
        <v>2014</v>
      </c>
      <c r="E61" s="203">
        <v>2019</v>
      </c>
      <c r="F61" s="109"/>
      <c r="G61" s="4"/>
    </row>
    <row r="62" spans="1:7" ht="17.25" customHeight="1" hidden="1" outlineLevel="1">
      <c r="A62" s="203" t="s">
        <v>207</v>
      </c>
      <c r="B62" s="204" t="s">
        <v>361</v>
      </c>
      <c r="C62" s="501"/>
      <c r="D62" s="203">
        <v>2014</v>
      </c>
      <c r="E62" s="203">
        <v>2019</v>
      </c>
      <c r="F62" s="109"/>
      <c r="G62" s="4"/>
    </row>
    <row r="63" spans="1:7" ht="18" customHeight="1" hidden="1" outlineLevel="1">
      <c r="A63" s="203" t="s">
        <v>209</v>
      </c>
      <c r="B63" s="204" t="s">
        <v>362</v>
      </c>
      <c r="C63" s="501"/>
      <c r="D63" s="203">
        <v>2014</v>
      </c>
      <c r="E63" s="203">
        <v>2019</v>
      </c>
      <c r="F63" s="109"/>
      <c r="G63" s="4"/>
    </row>
    <row r="64" spans="1:7" ht="31.5" customHeight="1" hidden="1" outlineLevel="1">
      <c r="A64" s="203" t="s">
        <v>365</v>
      </c>
      <c r="B64" s="204" t="s">
        <v>363</v>
      </c>
      <c r="C64" s="501"/>
      <c r="D64" s="203">
        <v>2014</v>
      </c>
      <c r="E64" s="203">
        <v>2019</v>
      </c>
      <c r="F64" s="109"/>
      <c r="G64" s="4"/>
    </row>
    <row r="65" spans="1:7" ht="17.25" customHeight="1" hidden="1" outlineLevel="1">
      <c r="A65" s="203" t="s">
        <v>366</v>
      </c>
      <c r="B65" s="204" t="s">
        <v>364</v>
      </c>
      <c r="C65" s="501"/>
      <c r="D65" s="203">
        <v>2014</v>
      </c>
      <c r="E65" s="203">
        <v>2019</v>
      </c>
      <c r="F65" s="109"/>
      <c r="G65" s="4"/>
    </row>
    <row r="66" spans="1:7" ht="18.75" customHeight="1" hidden="1" outlineLevel="1">
      <c r="A66" s="441" t="s">
        <v>367</v>
      </c>
      <c r="B66" s="441"/>
      <c r="C66" s="501"/>
      <c r="D66" s="203">
        <v>2014</v>
      </c>
      <c r="E66" s="203">
        <v>2019</v>
      </c>
      <c r="F66" s="109"/>
      <c r="G66" s="4"/>
    </row>
    <row r="67" spans="1:7" ht="31.5" customHeight="1" hidden="1" outlineLevel="1">
      <c r="A67" s="203" t="s">
        <v>374</v>
      </c>
      <c r="B67" s="204" t="s">
        <v>368</v>
      </c>
      <c r="C67" s="501"/>
      <c r="D67" s="203">
        <v>2014</v>
      </c>
      <c r="E67" s="203">
        <v>2019</v>
      </c>
      <c r="F67" s="109"/>
      <c r="G67" s="4"/>
    </row>
    <row r="68" spans="1:7" ht="18.75" customHeight="1" hidden="1" outlineLevel="1">
      <c r="A68" s="203" t="s">
        <v>375</v>
      </c>
      <c r="B68" s="204" t="s">
        <v>369</v>
      </c>
      <c r="C68" s="501"/>
      <c r="D68" s="203">
        <v>2014</v>
      </c>
      <c r="E68" s="203">
        <v>2019</v>
      </c>
      <c r="F68" s="109"/>
      <c r="G68" s="4"/>
    </row>
    <row r="69" spans="1:7" ht="16.5" customHeight="1" hidden="1" outlineLevel="1">
      <c r="A69" s="203" t="s">
        <v>376</v>
      </c>
      <c r="B69" s="204" t="s">
        <v>370</v>
      </c>
      <c r="C69" s="501"/>
      <c r="D69" s="203">
        <v>2014</v>
      </c>
      <c r="E69" s="203">
        <v>2019</v>
      </c>
      <c r="F69" s="109"/>
      <c r="G69" s="4"/>
    </row>
    <row r="70" spans="1:7" ht="20.25" customHeight="1" hidden="1" outlineLevel="1">
      <c r="A70" s="441" t="s">
        <v>371</v>
      </c>
      <c r="B70" s="441"/>
      <c r="C70" s="501"/>
      <c r="D70" s="203">
        <v>2014</v>
      </c>
      <c r="E70" s="203">
        <v>2019</v>
      </c>
      <c r="F70" s="109"/>
      <c r="G70" s="4"/>
    </row>
    <row r="71" spans="1:7" ht="31.5" customHeight="1" hidden="1" outlineLevel="1">
      <c r="A71" s="203" t="s">
        <v>377</v>
      </c>
      <c r="B71" s="204" t="s">
        <v>372</v>
      </c>
      <c r="C71" s="501"/>
      <c r="D71" s="203">
        <v>2014</v>
      </c>
      <c r="E71" s="203">
        <v>2019</v>
      </c>
      <c r="F71" s="109"/>
      <c r="G71" s="4"/>
    </row>
    <row r="72" spans="1:7" ht="31.5" customHeight="1" hidden="1" outlineLevel="1">
      <c r="A72" s="203" t="s">
        <v>378</v>
      </c>
      <c r="B72" s="204" t="s">
        <v>373</v>
      </c>
      <c r="C72" s="501"/>
      <c r="D72" s="203">
        <v>2014</v>
      </c>
      <c r="E72" s="203">
        <v>2019</v>
      </c>
      <c r="F72" s="109"/>
      <c r="G72" s="4"/>
    </row>
    <row r="73" spans="1:7" ht="87.75" customHeight="1" collapsed="1">
      <c r="A73" s="107" t="s">
        <v>74</v>
      </c>
      <c r="B73" s="201" t="s">
        <v>4</v>
      </c>
      <c r="C73" s="501"/>
      <c r="D73" s="203">
        <v>2014</v>
      </c>
      <c r="E73" s="203">
        <v>2019</v>
      </c>
      <c r="F73" s="109" t="s">
        <v>439</v>
      </c>
      <c r="G73" s="99" t="s">
        <v>620</v>
      </c>
    </row>
    <row r="74" spans="1:7" ht="23.25" customHeight="1" hidden="1" outlineLevel="1">
      <c r="A74" s="441" t="s">
        <v>357</v>
      </c>
      <c r="B74" s="441"/>
      <c r="C74" s="501"/>
      <c r="D74" s="203">
        <v>2014</v>
      </c>
      <c r="E74" s="203">
        <v>2019</v>
      </c>
      <c r="F74" s="109"/>
      <c r="G74" s="4"/>
    </row>
    <row r="75" spans="1:7" ht="20.25" customHeight="1" hidden="1" outlineLevel="1">
      <c r="A75" s="203" t="s">
        <v>215</v>
      </c>
      <c r="B75" s="204" t="s">
        <v>359</v>
      </c>
      <c r="C75" s="501"/>
      <c r="D75" s="203">
        <v>2014</v>
      </c>
      <c r="E75" s="203">
        <v>2019</v>
      </c>
      <c r="F75" s="109"/>
      <c r="G75" s="4"/>
    </row>
    <row r="76" spans="1:7" ht="18" customHeight="1" hidden="1" outlineLevel="1">
      <c r="A76" s="203" t="s">
        <v>216</v>
      </c>
      <c r="B76" s="204" t="s">
        <v>379</v>
      </c>
      <c r="C76" s="501"/>
      <c r="D76" s="203">
        <v>2014</v>
      </c>
      <c r="E76" s="203">
        <v>2019</v>
      </c>
      <c r="F76" s="109"/>
      <c r="G76" s="4"/>
    </row>
    <row r="77" spans="1:7" ht="15" customHeight="1" hidden="1" outlineLevel="1">
      <c r="A77" s="203" t="s">
        <v>217</v>
      </c>
      <c r="B77" s="204" t="s">
        <v>380</v>
      </c>
      <c r="C77" s="501"/>
      <c r="D77" s="203">
        <v>2014</v>
      </c>
      <c r="E77" s="203">
        <v>2019</v>
      </c>
      <c r="F77" s="109"/>
      <c r="G77" s="4"/>
    </row>
    <row r="78" spans="1:7" ht="18" customHeight="1" hidden="1" outlineLevel="1">
      <c r="A78" s="203" t="s">
        <v>218</v>
      </c>
      <c r="B78" s="204" t="s">
        <v>381</v>
      </c>
      <c r="C78" s="501"/>
      <c r="D78" s="203">
        <v>2014</v>
      </c>
      <c r="E78" s="203">
        <v>2019</v>
      </c>
      <c r="F78" s="109"/>
      <c r="G78" s="4"/>
    </row>
    <row r="79" spans="1:7" ht="18.75" customHeight="1" hidden="1" outlineLevel="1">
      <c r="A79" s="203" t="s">
        <v>220</v>
      </c>
      <c r="B79" s="204" t="s">
        <v>382</v>
      </c>
      <c r="C79" s="501"/>
      <c r="D79" s="203">
        <v>2014</v>
      </c>
      <c r="E79" s="203">
        <v>2019</v>
      </c>
      <c r="F79" s="109"/>
      <c r="G79" s="4"/>
    </row>
    <row r="80" spans="1:7" ht="15.75" customHeight="1" hidden="1" outlineLevel="1">
      <c r="A80" s="203" t="s">
        <v>244</v>
      </c>
      <c r="B80" s="204" t="s">
        <v>383</v>
      </c>
      <c r="C80" s="501"/>
      <c r="D80" s="203">
        <v>2014</v>
      </c>
      <c r="E80" s="203">
        <v>2019</v>
      </c>
      <c r="F80" s="109"/>
      <c r="G80" s="4"/>
    </row>
    <row r="81" spans="1:7" ht="20.25" customHeight="1" hidden="1" outlineLevel="1">
      <c r="A81" s="203" t="s">
        <v>245</v>
      </c>
      <c r="B81" s="204" t="s">
        <v>360</v>
      </c>
      <c r="C81" s="501"/>
      <c r="D81" s="203">
        <v>2014</v>
      </c>
      <c r="E81" s="203">
        <v>2019</v>
      </c>
      <c r="F81" s="109"/>
      <c r="G81" s="4"/>
    </row>
    <row r="82" spans="1:7" ht="18.75" customHeight="1" hidden="1" outlineLevel="1">
      <c r="A82" s="203" t="s">
        <v>246</v>
      </c>
      <c r="B82" s="204" t="s">
        <v>384</v>
      </c>
      <c r="C82" s="501"/>
      <c r="D82" s="203">
        <v>2014</v>
      </c>
      <c r="E82" s="203">
        <v>2019</v>
      </c>
      <c r="F82" s="109"/>
      <c r="G82" s="4"/>
    </row>
    <row r="83" spans="1:7" ht="15.75" customHeight="1" hidden="1" outlineLevel="1">
      <c r="A83" s="203" t="s">
        <v>247</v>
      </c>
      <c r="B83" s="204" t="s">
        <v>385</v>
      </c>
      <c r="C83" s="501"/>
      <c r="D83" s="203">
        <v>2014</v>
      </c>
      <c r="E83" s="203">
        <v>2019</v>
      </c>
      <c r="F83" s="109"/>
      <c r="G83" s="4"/>
    </row>
    <row r="84" spans="1:7" ht="16.5" customHeight="1" hidden="1" outlineLevel="1">
      <c r="A84" s="203" t="s">
        <v>248</v>
      </c>
      <c r="B84" s="204" t="s">
        <v>386</v>
      </c>
      <c r="C84" s="501"/>
      <c r="D84" s="203">
        <v>2014</v>
      </c>
      <c r="E84" s="203">
        <v>2019</v>
      </c>
      <c r="F84" s="109"/>
      <c r="G84" s="4"/>
    </row>
    <row r="85" spans="1:7" ht="16.5" customHeight="1" hidden="1" outlineLevel="1">
      <c r="A85" s="203" t="s">
        <v>249</v>
      </c>
      <c r="B85" s="204" t="s">
        <v>387</v>
      </c>
      <c r="C85" s="501"/>
      <c r="D85" s="203">
        <v>2014</v>
      </c>
      <c r="E85" s="203">
        <v>2019</v>
      </c>
      <c r="F85" s="109"/>
      <c r="G85" s="4"/>
    </row>
    <row r="86" spans="1:7" ht="13.5" customHeight="1" hidden="1" outlineLevel="1">
      <c r="A86" s="203" t="s">
        <v>250</v>
      </c>
      <c r="B86" s="204" t="s">
        <v>388</v>
      </c>
      <c r="C86" s="501"/>
      <c r="D86" s="203">
        <v>2014</v>
      </c>
      <c r="E86" s="203">
        <v>2019</v>
      </c>
      <c r="F86" s="109"/>
      <c r="G86" s="4"/>
    </row>
    <row r="87" spans="1:7" ht="23.25" customHeight="1" hidden="1" outlineLevel="1">
      <c r="A87" s="441" t="s">
        <v>367</v>
      </c>
      <c r="B87" s="441"/>
      <c r="C87" s="501"/>
      <c r="D87" s="203">
        <v>2014</v>
      </c>
      <c r="E87" s="203">
        <v>2019</v>
      </c>
      <c r="F87" s="109"/>
      <c r="G87" s="4"/>
    </row>
    <row r="88" spans="1:7" ht="18.75" customHeight="1" hidden="1" outlineLevel="1">
      <c r="A88" s="203" t="s">
        <v>251</v>
      </c>
      <c r="B88" s="204" t="s">
        <v>389</v>
      </c>
      <c r="C88" s="501"/>
      <c r="D88" s="203">
        <v>2014</v>
      </c>
      <c r="E88" s="203">
        <v>2019</v>
      </c>
      <c r="F88" s="109"/>
      <c r="G88" s="4"/>
    </row>
    <row r="89" spans="1:7" ht="18" customHeight="1" hidden="1" outlineLevel="1">
      <c r="A89" s="203" t="s">
        <v>252</v>
      </c>
      <c r="B89" s="204" t="s">
        <v>368</v>
      </c>
      <c r="C89" s="501"/>
      <c r="D89" s="203">
        <v>2014</v>
      </c>
      <c r="E89" s="203">
        <v>2019</v>
      </c>
      <c r="F89" s="109"/>
      <c r="G89" s="4"/>
    </row>
    <row r="90" spans="1:7" ht="18.75" customHeight="1" hidden="1" outlineLevel="1">
      <c r="A90" s="203" t="s">
        <v>253</v>
      </c>
      <c r="B90" s="204" t="s">
        <v>369</v>
      </c>
      <c r="C90" s="501"/>
      <c r="D90" s="203">
        <v>2014</v>
      </c>
      <c r="E90" s="203">
        <v>2019</v>
      </c>
      <c r="F90" s="109"/>
      <c r="G90" s="4"/>
    </row>
    <row r="91" spans="1:7" ht="16.5" customHeight="1" hidden="1" outlineLevel="1">
      <c r="A91" s="203" t="s">
        <v>254</v>
      </c>
      <c r="B91" s="204" t="s">
        <v>390</v>
      </c>
      <c r="C91" s="501"/>
      <c r="D91" s="203">
        <v>2014</v>
      </c>
      <c r="E91" s="203">
        <v>2019</v>
      </c>
      <c r="F91" s="186"/>
      <c r="G91" s="4"/>
    </row>
    <row r="92" spans="1:7" ht="23.25" customHeight="1" hidden="1" outlineLevel="1">
      <c r="A92" s="441" t="s">
        <v>371</v>
      </c>
      <c r="B92" s="441"/>
      <c r="C92" s="501"/>
      <c r="D92" s="203">
        <v>2014</v>
      </c>
      <c r="E92" s="203">
        <v>2019</v>
      </c>
      <c r="F92" s="186"/>
      <c r="G92" s="4"/>
    </row>
    <row r="93" spans="1:7" ht="30.75" customHeight="1" hidden="1" outlineLevel="1">
      <c r="A93" s="203" t="s">
        <v>255</v>
      </c>
      <c r="B93" s="204" t="s">
        <v>373</v>
      </c>
      <c r="C93" s="501"/>
      <c r="D93" s="203">
        <v>2014</v>
      </c>
      <c r="E93" s="203">
        <v>2019</v>
      </c>
      <c r="F93" s="186"/>
      <c r="G93" s="4"/>
    </row>
    <row r="94" spans="1:7" ht="23.25" customHeight="1" hidden="1" outlineLevel="1">
      <c r="A94" s="203" t="s">
        <v>256</v>
      </c>
      <c r="B94" s="204" t="s">
        <v>391</v>
      </c>
      <c r="C94" s="501"/>
      <c r="D94" s="203">
        <v>2014</v>
      </c>
      <c r="E94" s="203">
        <v>2019</v>
      </c>
      <c r="F94" s="186"/>
      <c r="G94" s="4"/>
    </row>
    <row r="95" spans="1:7" ht="84.75" customHeight="1" collapsed="1">
      <c r="A95" s="203" t="s">
        <v>75</v>
      </c>
      <c r="B95" s="342" t="s">
        <v>660</v>
      </c>
      <c r="C95" s="498"/>
      <c r="D95" s="203">
        <v>2014</v>
      </c>
      <c r="E95" s="203">
        <v>2019</v>
      </c>
      <c r="F95" s="109" t="s">
        <v>440</v>
      </c>
      <c r="G95" s="99" t="s">
        <v>616</v>
      </c>
    </row>
    <row r="96" spans="1:7" ht="48" customHeight="1">
      <c r="A96" s="7" t="s">
        <v>399</v>
      </c>
      <c r="B96" s="201" t="s">
        <v>237</v>
      </c>
      <c r="C96" s="497" t="s">
        <v>514</v>
      </c>
      <c r="D96" s="203">
        <v>2014</v>
      </c>
      <c r="E96" s="203">
        <v>2019</v>
      </c>
      <c r="F96" s="439" t="s">
        <v>558</v>
      </c>
      <c r="G96" s="537" t="s">
        <v>620</v>
      </c>
    </row>
    <row r="97" spans="1:7" ht="40.5" customHeight="1">
      <c r="A97" s="7" t="s">
        <v>452</v>
      </c>
      <c r="B97" s="201" t="s">
        <v>210</v>
      </c>
      <c r="C97" s="501"/>
      <c r="D97" s="203">
        <v>2018</v>
      </c>
      <c r="E97" s="203">
        <v>2019</v>
      </c>
      <c r="F97" s="439"/>
      <c r="G97" s="537"/>
    </row>
    <row r="98" spans="1:7" ht="48" customHeight="1" hidden="1" outlineLevel="1">
      <c r="A98" s="7" t="s">
        <v>478</v>
      </c>
      <c r="B98" s="204" t="s">
        <v>224</v>
      </c>
      <c r="C98" s="501"/>
      <c r="D98" s="203">
        <v>2014</v>
      </c>
      <c r="E98" s="203">
        <v>2019</v>
      </c>
      <c r="F98" s="109"/>
      <c r="G98" s="4"/>
    </row>
    <row r="99" spans="1:7" ht="23.25" customHeight="1" hidden="1" outlineLevel="1">
      <c r="A99" s="7" t="s">
        <v>481</v>
      </c>
      <c r="B99" s="204" t="s">
        <v>479</v>
      </c>
      <c r="C99" s="501"/>
      <c r="D99" s="203">
        <v>2014</v>
      </c>
      <c r="E99" s="203">
        <v>2019</v>
      </c>
      <c r="F99" s="109"/>
      <c r="G99" s="4"/>
    </row>
    <row r="100" spans="1:7" ht="32.25" customHeight="1" hidden="1" outlineLevel="1">
      <c r="A100" s="7" t="s">
        <v>482</v>
      </c>
      <c r="B100" s="204" t="s">
        <v>230</v>
      </c>
      <c r="C100" s="501"/>
      <c r="D100" s="203">
        <v>2014</v>
      </c>
      <c r="E100" s="203">
        <v>2019</v>
      </c>
      <c r="F100" s="109"/>
      <c r="G100" s="4"/>
    </row>
    <row r="101" spans="1:7" ht="31.5" customHeight="1" hidden="1" outlineLevel="1">
      <c r="A101" s="7" t="s">
        <v>483</v>
      </c>
      <c r="B101" s="204" t="s">
        <v>480</v>
      </c>
      <c r="C101" s="501"/>
      <c r="D101" s="203">
        <v>2014</v>
      </c>
      <c r="E101" s="203">
        <v>2019</v>
      </c>
      <c r="F101" s="109"/>
      <c r="G101" s="4"/>
    </row>
    <row r="102" spans="1:7" ht="23.25" customHeight="1" hidden="1" outlineLevel="1">
      <c r="A102" s="7" t="s">
        <v>484</v>
      </c>
      <c r="B102" s="204" t="s">
        <v>239</v>
      </c>
      <c r="C102" s="501"/>
      <c r="D102" s="203">
        <v>2014</v>
      </c>
      <c r="E102" s="203">
        <v>2019</v>
      </c>
      <c r="F102" s="109"/>
      <c r="G102" s="4"/>
    </row>
    <row r="103" spans="1:7" ht="9.75" customHeight="1" hidden="1" outlineLevel="1">
      <c r="A103" s="7" t="s">
        <v>485</v>
      </c>
      <c r="B103" s="204" t="s">
        <v>240</v>
      </c>
      <c r="C103" s="501"/>
      <c r="D103" s="203">
        <v>2014</v>
      </c>
      <c r="E103" s="203">
        <v>2019</v>
      </c>
      <c r="F103" s="109"/>
      <c r="G103" s="4"/>
    </row>
    <row r="104" spans="1:7" ht="81" customHeight="1" collapsed="1">
      <c r="A104" s="203" t="s">
        <v>453</v>
      </c>
      <c r="B104" s="201" t="s">
        <v>398</v>
      </c>
      <c r="C104" s="501"/>
      <c r="D104" s="203">
        <v>2014</v>
      </c>
      <c r="E104" s="203">
        <v>2019</v>
      </c>
      <c r="F104" s="109" t="s">
        <v>570</v>
      </c>
      <c r="G104" s="99" t="s">
        <v>618</v>
      </c>
    </row>
    <row r="105" spans="1:7" ht="22.5" customHeight="1" hidden="1" outlineLevel="1">
      <c r="A105" s="441" t="s">
        <v>357</v>
      </c>
      <c r="B105" s="441"/>
      <c r="C105" s="501"/>
      <c r="D105" s="203">
        <v>2014</v>
      </c>
      <c r="E105" s="203">
        <v>2019</v>
      </c>
      <c r="F105" s="109"/>
      <c r="G105" s="4"/>
    </row>
    <row r="106" spans="1:7" ht="36.75" customHeight="1" hidden="1" outlineLevel="1">
      <c r="A106" s="203" t="s">
        <v>486</v>
      </c>
      <c r="B106" s="204" t="s">
        <v>401</v>
      </c>
      <c r="C106" s="501"/>
      <c r="D106" s="203">
        <v>2014</v>
      </c>
      <c r="E106" s="203">
        <v>2019</v>
      </c>
      <c r="F106" s="109"/>
      <c r="G106" s="4"/>
    </row>
    <row r="107" spans="1:7" ht="33" customHeight="1" hidden="1" outlineLevel="1">
      <c r="A107" s="203" t="s">
        <v>487</v>
      </c>
      <c r="B107" s="204" t="s">
        <v>402</v>
      </c>
      <c r="C107" s="501"/>
      <c r="D107" s="203">
        <v>2014</v>
      </c>
      <c r="E107" s="203">
        <v>2019</v>
      </c>
      <c r="F107" s="109"/>
      <c r="G107" s="4"/>
    </row>
    <row r="108" spans="1:7" ht="63" customHeight="1" hidden="1" outlineLevel="1">
      <c r="A108" s="203" t="s">
        <v>488</v>
      </c>
      <c r="B108" s="204" t="s">
        <v>403</v>
      </c>
      <c r="C108" s="501"/>
      <c r="D108" s="203">
        <v>2014</v>
      </c>
      <c r="E108" s="203">
        <v>2019</v>
      </c>
      <c r="F108" s="109"/>
      <c r="G108" s="4"/>
    </row>
    <row r="109" spans="1:7" ht="30.75" customHeight="1" hidden="1" outlineLevel="1">
      <c r="A109" s="203" t="s">
        <v>489</v>
      </c>
      <c r="B109" s="204" t="s">
        <v>404</v>
      </c>
      <c r="C109" s="501"/>
      <c r="D109" s="203">
        <v>2014</v>
      </c>
      <c r="E109" s="203">
        <v>2019</v>
      </c>
      <c r="F109" s="109"/>
      <c r="G109" s="4"/>
    </row>
    <row r="110" spans="1:7" ht="35.25" customHeight="1" hidden="1" outlineLevel="1">
      <c r="A110" s="203" t="s">
        <v>490</v>
      </c>
      <c r="B110" s="204" t="s">
        <v>405</v>
      </c>
      <c r="C110" s="501"/>
      <c r="D110" s="203">
        <v>2014</v>
      </c>
      <c r="E110" s="203">
        <v>2019</v>
      </c>
      <c r="F110" s="109"/>
      <c r="G110" s="4"/>
    </row>
    <row r="111" spans="1:7" ht="22.5" customHeight="1" hidden="1" outlineLevel="1">
      <c r="A111" s="203" t="s">
        <v>491</v>
      </c>
      <c r="B111" s="204" t="s">
        <v>406</v>
      </c>
      <c r="C111" s="501"/>
      <c r="D111" s="203">
        <v>2014</v>
      </c>
      <c r="E111" s="203">
        <v>2019</v>
      </c>
      <c r="F111" s="109"/>
      <c r="G111" s="4"/>
    </row>
    <row r="112" spans="1:7" ht="22.5" customHeight="1" hidden="1" outlineLevel="1">
      <c r="A112" s="203" t="s">
        <v>492</v>
      </c>
      <c r="B112" s="204" t="s">
        <v>407</v>
      </c>
      <c r="C112" s="501"/>
      <c r="D112" s="203">
        <v>2014</v>
      </c>
      <c r="E112" s="203">
        <v>2019</v>
      </c>
      <c r="F112" s="109"/>
      <c r="G112" s="4"/>
    </row>
    <row r="113" spans="1:7" ht="22.5" customHeight="1" hidden="1" outlineLevel="1">
      <c r="A113" s="203" t="s">
        <v>493</v>
      </c>
      <c r="B113" s="204" t="s">
        <v>408</v>
      </c>
      <c r="C113" s="501"/>
      <c r="D113" s="203">
        <v>2014</v>
      </c>
      <c r="E113" s="203">
        <v>2019</v>
      </c>
      <c r="F113" s="109"/>
      <c r="G113" s="4"/>
    </row>
    <row r="114" spans="1:7" ht="22.5" customHeight="1" hidden="1" outlineLevel="1">
      <c r="A114" s="203" t="s">
        <v>494</v>
      </c>
      <c r="B114" s="204" t="s">
        <v>409</v>
      </c>
      <c r="C114" s="501"/>
      <c r="D114" s="203">
        <v>2014</v>
      </c>
      <c r="E114" s="203">
        <v>2019</v>
      </c>
      <c r="F114" s="109"/>
      <c r="G114" s="4"/>
    </row>
    <row r="115" spans="1:7" ht="32.25" customHeight="1" hidden="1" outlineLevel="1">
      <c r="A115" s="203" t="s">
        <v>495</v>
      </c>
      <c r="B115" s="204" t="s">
        <v>410</v>
      </c>
      <c r="C115" s="501"/>
      <c r="D115" s="203">
        <v>2014</v>
      </c>
      <c r="E115" s="203">
        <v>2019</v>
      </c>
      <c r="F115" s="109"/>
      <c r="G115" s="4"/>
    </row>
    <row r="116" spans="1:7" ht="30.75" customHeight="1" hidden="1" outlineLevel="1">
      <c r="A116" s="203" t="s">
        <v>496</v>
      </c>
      <c r="B116" s="204" t="s">
        <v>411</v>
      </c>
      <c r="C116" s="501"/>
      <c r="D116" s="203">
        <v>2014</v>
      </c>
      <c r="E116" s="203">
        <v>2019</v>
      </c>
      <c r="F116" s="109"/>
      <c r="G116" s="4"/>
    </row>
    <row r="117" spans="1:7" ht="22.5" customHeight="1" hidden="1" outlineLevel="1">
      <c r="A117" s="203" t="s">
        <v>497</v>
      </c>
      <c r="B117" s="204" t="s">
        <v>412</v>
      </c>
      <c r="C117" s="501"/>
      <c r="D117" s="203">
        <v>2014</v>
      </c>
      <c r="E117" s="203">
        <v>2019</v>
      </c>
      <c r="F117" s="109"/>
      <c r="G117" s="4"/>
    </row>
    <row r="118" spans="1:7" ht="22.5" customHeight="1" hidden="1" outlineLevel="1">
      <c r="A118" s="203" t="s">
        <v>498</v>
      </c>
      <c r="B118" s="204" t="s">
        <v>413</v>
      </c>
      <c r="C118" s="501"/>
      <c r="D118" s="203">
        <v>2014</v>
      </c>
      <c r="E118" s="203">
        <v>2019</v>
      </c>
      <c r="F118" s="109"/>
      <c r="G118" s="4"/>
    </row>
    <row r="119" spans="1:7" ht="22.5" customHeight="1" hidden="1" outlineLevel="1">
      <c r="A119" s="203" t="s">
        <v>499</v>
      </c>
      <c r="B119" s="204" t="s">
        <v>414</v>
      </c>
      <c r="C119" s="501"/>
      <c r="D119" s="203">
        <v>2014</v>
      </c>
      <c r="E119" s="203">
        <v>2019</v>
      </c>
      <c r="F119" s="109"/>
      <c r="G119" s="4"/>
    </row>
    <row r="120" spans="1:7" ht="22.5" customHeight="1" hidden="1" outlineLevel="1">
      <c r="A120" s="203" t="s">
        <v>500</v>
      </c>
      <c r="B120" s="204" t="s">
        <v>415</v>
      </c>
      <c r="C120" s="501"/>
      <c r="D120" s="203">
        <v>2014</v>
      </c>
      <c r="E120" s="203">
        <v>2019</v>
      </c>
      <c r="F120" s="109"/>
      <c r="G120" s="4"/>
    </row>
    <row r="121" spans="1:7" ht="31.5" customHeight="1" hidden="1" outlineLevel="1">
      <c r="A121" s="203" t="s">
        <v>501</v>
      </c>
      <c r="B121" s="204" t="s">
        <v>416</v>
      </c>
      <c r="C121" s="501"/>
      <c r="D121" s="203">
        <v>2014</v>
      </c>
      <c r="E121" s="203">
        <v>2019</v>
      </c>
      <c r="F121" s="109"/>
      <c r="G121" s="4"/>
    </row>
    <row r="122" spans="1:7" ht="22.5" customHeight="1" hidden="1" outlineLevel="1">
      <c r="A122" s="441" t="s">
        <v>367</v>
      </c>
      <c r="B122" s="441"/>
      <c r="C122" s="501"/>
      <c r="D122" s="203">
        <v>2014</v>
      </c>
      <c r="E122" s="203">
        <v>2019</v>
      </c>
      <c r="F122" s="109"/>
      <c r="G122" s="4"/>
    </row>
    <row r="123" spans="1:7" ht="31.5" customHeight="1" hidden="1" outlineLevel="1">
      <c r="A123" s="203" t="s">
        <v>502</v>
      </c>
      <c r="B123" s="204" t="s">
        <v>419</v>
      </c>
      <c r="C123" s="501"/>
      <c r="D123" s="203">
        <v>2014</v>
      </c>
      <c r="E123" s="203">
        <v>2019</v>
      </c>
      <c r="F123" s="109"/>
      <c r="G123" s="4"/>
    </row>
    <row r="124" spans="1:7" ht="34.5" customHeight="1" hidden="1" outlineLevel="1">
      <c r="A124" s="203" t="s">
        <v>503</v>
      </c>
      <c r="B124" s="204" t="s">
        <v>420</v>
      </c>
      <c r="C124" s="501"/>
      <c r="D124" s="203">
        <v>2014</v>
      </c>
      <c r="E124" s="203">
        <v>2019</v>
      </c>
      <c r="F124" s="109"/>
      <c r="G124" s="4"/>
    </row>
    <row r="125" spans="1:7" ht="30.75" customHeight="1" hidden="1" outlineLevel="1">
      <c r="A125" s="203" t="s">
        <v>504</v>
      </c>
      <c r="B125" s="204" t="s">
        <v>421</v>
      </c>
      <c r="C125" s="501"/>
      <c r="D125" s="203">
        <v>2014</v>
      </c>
      <c r="E125" s="203">
        <v>2019</v>
      </c>
      <c r="F125" s="109"/>
      <c r="G125" s="4"/>
    </row>
    <row r="126" spans="1:7" ht="22.5" customHeight="1" hidden="1" outlineLevel="1">
      <c r="A126" s="203" t="s">
        <v>505</v>
      </c>
      <c r="B126" s="204" t="s">
        <v>422</v>
      </c>
      <c r="C126" s="501"/>
      <c r="D126" s="203">
        <v>2014</v>
      </c>
      <c r="E126" s="203">
        <v>2019</v>
      </c>
      <c r="F126" s="109"/>
      <c r="G126" s="4"/>
    </row>
    <row r="127" spans="1:7" ht="22.5" customHeight="1" hidden="1" outlineLevel="1">
      <c r="A127" s="441" t="s">
        <v>371</v>
      </c>
      <c r="B127" s="441"/>
      <c r="C127" s="501"/>
      <c r="D127" s="203">
        <v>2014</v>
      </c>
      <c r="E127" s="203">
        <v>2019</v>
      </c>
      <c r="F127" s="109"/>
      <c r="G127" s="4"/>
    </row>
    <row r="128" spans="1:7" ht="35.25" customHeight="1" hidden="1" outlineLevel="1">
      <c r="A128" s="203" t="s">
        <v>506</v>
      </c>
      <c r="B128" s="204" t="s">
        <v>417</v>
      </c>
      <c r="C128" s="501"/>
      <c r="D128" s="203">
        <v>2014</v>
      </c>
      <c r="E128" s="203">
        <v>2019</v>
      </c>
      <c r="F128" s="109"/>
      <c r="G128" s="4"/>
    </row>
    <row r="129" spans="1:7" ht="22.5" customHeight="1" hidden="1" outlineLevel="1">
      <c r="A129" s="203" t="s">
        <v>507</v>
      </c>
      <c r="B129" s="204" t="s">
        <v>418</v>
      </c>
      <c r="C129" s="501"/>
      <c r="D129" s="203">
        <v>2014</v>
      </c>
      <c r="E129" s="203">
        <v>2019</v>
      </c>
      <c r="F129" s="109"/>
      <c r="G129" s="4"/>
    </row>
    <row r="130" spans="1:7" ht="85.5" customHeight="1" collapsed="1">
      <c r="A130" s="203" t="s">
        <v>454</v>
      </c>
      <c r="B130" s="204" t="s">
        <v>400</v>
      </c>
      <c r="C130" s="501"/>
      <c r="D130" s="203">
        <v>2014</v>
      </c>
      <c r="E130" s="203">
        <v>2019</v>
      </c>
      <c r="F130" s="109" t="s">
        <v>440</v>
      </c>
      <c r="G130" s="99" t="s">
        <v>619</v>
      </c>
    </row>
    <row r="131" spans="1:7" ht="22.5" customHeight="1" hidden="1" outlineLevel="1">
      <c r="A131" s="441" t="s">
        <v>357</v>
      </c>
      <c r="B131" s="441"/>
      <c r="C131" s="210"/>
      <c r="D131" s="203">
        <v>2014</v>
      </c>
      <c r="E131" s="203">
        <v>2019</v>
      </c>
      <c r="F131" s="109"/>
      <c r="G131" s="100"/>
    </row>
    <row r="132" spans="1:7" ht="39" customHeight="1" hidden="1" outlineLevel="1">
      <c r="A132" s="203" t="s">
        <v>462</v>
      </c>
      <c r="B132" s="204" t="s">
        <v>429</v>
      </c>
      <c r="C132" s="210"/>
      <c r="D132" s="203">
        <v>2014</v>
      </c>
      <c r="E132" s="203">
        <v>2019</v>
      </c>
      <c r="F132" s="109"/>
      <c r="G132" s="100"/>
    </row>
    <row r="133" spans="1:7" ht="22.5" customHeight="1" hidden="1" outlineLevel="1">
      <c r="A133" s="203" t="s">
        <v>463</v>
      </c>
      <c r="B133" s="204" t="s">
        <v>430</v>
      </c>
      <c r="C133" s="210"/>
      <c r="D133" s="203">
        <v>2014</v>
      </c>
      <c r="E133" s="203">
        <v>2019</v>
      </c>
      <c r="F133" s="109"/>
      <c r="G133" s="100"/>
    </row>
    <row r="134" spans="1:7" ht="34.5" customHeight="1" hidden="1" outlineLevel="1">
      <c r="A134" s="203" t="s">
        <v>464</v>
      </c>
      <c r="B134" s="204" t="s">
        <v>431</v>
      </c>
      <c r="C134" s="210"/>
      <c r="D134" s="203">
        <v>2014</v>
      </c>
      <c r="E134" s="203">
        <v>2019</v>
      </c>
      <c r="F134" s="109"/>
      <c r="G134" s="100"/>
    </row>
    <row r="135" spans="1:7" ht="32.25" customHeight="1" hidden="1" outlineLevel="1">
      <c r="A135" s="203" t="s">
        <v>465</v>
      </c>
      <c r="B135" s="204" t="s">
        <v>432</v>
      </c>
      <c r="C135" s="210"/>
      <c r="D135" s="203">
        <v>2014</v>
      </c>
      <c r="E135" s="203">
        <v>2019</v>
      </c>
      <c r="F135" s="109"/>
      <c r="G135" s="100"/>
    </row>
    <row r="136" spans="1:7" ht="33" customHeight="1" hidden="1" outlineLevel="1">
      <c r="A136" s="203" t="s">
        <v>466</v>
      </c>
      <c r="B136" s="204" t="s">
        <v>433</v>
      </c>
      <c r="C136" s="210"/>
      <c r="D136" s="203">
        <v>2014</v>
      </c>
      <c r="E136" s="203">
        <v>2019</v>
      </c>
      <c r="F136" s="109"/>
      <c r="G136" s="100"/>
    </row>
    <row r="137" spans="1:7" ht="31.5" customHeight="1" hidden="1" outlineLevel="1">
      <c r="A137" s="203" t="s">
        <v>467</v>
      </c>
      <c r="B137" s="204" t="s">
        <v>437</v>
      </c>
      <c r="C137" s="210"/>
      <c r="D137" s="203">
        <v>2014</v>
      </c>
      <c r="E137" s="203">
        <v>2019</v>
      </c>
      <c r="F137" s="109"/>
      <c r="G137" s="100"/>
    </row>
    <row r="138" spans="1:7" ht="32.25" customHeight="1" hidden="1" outlineLevel="1">
      <c r="A138" s="203" t="s">
        <v>468</v>
      </c>
      <c r="B138" s="204" t="s">
        <v>434</v>
      </c>
      <c r="C138" s="210"/>
      <c r="D138" s="203">
        <v>2014</v>
      </c>
      <c r="E138" s="203">
        <v>2019</v>
      </c>
      <c r="F138" s="109"/>
      <c r="G138" s="100"/>
    </row>
    <row r="139" spans="1:7" ht="22.5" customHeight="1" hidden="1" outlineLevel="1">
      <c r="A139" s="203" t="s">
        <v>469</v>
      </c>
      <c r="B139" s="207" t="s">
        <v>435</v>
      </c>
      <c r="C139" s="210"/>
      <c r="D139" s="203">
        <v>2014</v>
      </c>
      <c r="E139" s="203">
        <v>2019</v>
      </c>
      <c r="F139" s="109"/>
      <c r="G139" s="100"/>
    </row>
    <row r="140" spans="1:7" ht="22.5" customHeight="1" hidden="1" outlineLevel="1">
      <c r="A140" s="203" t="s">
        <v>470</v>
      </c>
      <c r="B140" s="207" t="s">
        <v>436</v>
      </c>
      <c r="C140" s="210"/>
      <c r="D140" s="203">
        <v>2014</v>
      </c>
      <c r="E140" s="203">
        <v>2019</v>
      </c>
      <c r="F140" s="109"/>
      <c r="G140" s="100"/>
    </row>
    <row r="141" spans="1:7" ht="30.75" customHeight="1" hidden="1" outlineLevel="1">
      <c r="A141" s="203" t="s">
        <v>471</v>
      </c>
      <c r="B141" s="208" t="s">
        <v>438</v>
      </c>
      <c r="C141" s="210"/>
      <c r="D141" s="203">
        <v>2014</v>
      </c>
      <c r="E141" s="203">
        <v>2019</v>
      </c>
      <c r="F141" s="109"/>
      <c r="G141" s="100"/>
    </row>
    <row r="142" spans="1:7" ht="22.5" customHeight="1" hidden="1" outlineLevel="1">
      <c r="A142" s="441" t="s">
        <v>367</v>
      </c>
      <c r="B142" s="441"/>
      <c r="C142" s="210"/>
      <c r="D142" s="203">
        <v>2014</v>
      </c>
      <c r="E142" s="203">
        <v>2019</v>
      </c>
      <c r="F142" s="109"/>
      <c r="G142" s="100"/>
    </row>
    <row r="143" spans="1:7" ht="48.75" customHeight="1" hidden="1" outlineLevel="1">
      <c r="A143" s="203" t="s">
        <v>472</v>
      </c>
      <c r="B143" s="204" t="s">
        <v>423</v>
      </c>
      <c r="C143" s="210"/>
      <c r="D143" s="203">
        <v>2014</v>
      </c>
      <c r="E143" s="203">
        <v>2019</v>
      </c>
      <c r="F143" s="109"/>
      <c r="G143" s="100"/>
    </row>
    <row r="144" spans="1:7" ht="34.5" customHeight="1" hidden="1" outlineLevel="1">
      <c r="A144" s="203" t="s">
        <v>473</v>
      </c>
      <c r="B144" s="204" t="s">
        <v>424</v>
      </c>
      <c r="C144" s="210"/>
      <c r="D144" s="203">
        <v>2014</v>
      </c>
      <c r="E144" s="203">
        <v>2019</v>
      </c>
      <c r="F144" s="109"/>
      <c r="G144" s="100"/>
    </row>
    <row r="145" spans="1:7" ht="39.75" customHeight="1" hidden="1" outlineLevel="1">
      <c r="A145" s="203" t="s">
        <v>474</v>
      </c>
      <c r="B145" s="204" t="s">
        <v>425</v>
      </c>
      <c r="C145" s="210"/>
      <c r="D145" s="203">
        <v>2014</v>
      </c>
      <c r="E145" s="203">
        <v>2019</v>
      </c>
      <c r="F145" s="109"/>
      <c r="G145" s="100"/>
    </row>
    <row r="146" spans="1:7" ht="63.75" customHeight="1" hidden="1" outlineLevel="1">
      <c r="A146" s="203" t="s">
        <v>475</v>
      </c>
      <c r="B146" s="204" t="s">
        <v>426</v>
      </c>
      <c r="C146" s="210"/>
      <c r="D146" s="203">
        <v>2014</v>
      </c>
      <c r="E146" s="203">
        <v>2019</v>
      </c>
      <c r="F146" s="109"/>
      <c r="G146" s="100"/>
    </row>
    <row r="147" spans="1:7" ht="46.5" customHeight="1" hidden="1" outlineLevel="1">
      <c r="A147" s="203" t="s">
        <v>476</v>
      </c>
      <c r="B147" s="204" t="s">
        <v>427</v>
      </c>
      <c r="C147" s="210"/>
      <c r="D147" s="203">
        <v>2014</v>
      </c>
      <c r="E147" s="203">
        <v>2019</v>
      </c>
      <c r="F147" s="109"/>
      <c r="G147" s="100"/>
    </row>
    <row r="148" spans="1:7" ht="19.5" customHeight="1" hidden="1" outlineLevel="1">
      <c r="A148" s="203" t="s">
        <v>477</v>
      </c>
      <c r="B148" s="204" t="s">
        <v>428</v>
      </c>
      <c r="C148" s="161"/>
      <c r="D148" s="203">
        <v>2014</v>
      </c>
      <c r="E148" s="203">
        <v>2019</v>
      </c>
      <c r="F148" s="109"/>
      <c r="G148" s="100"/>
    </row>
    <row r="149" spans="1:7" ht="109.5" customHeight="1" collapsed="1">
      <c r="A149" s="107" t="s">
        <v>455</v>
      </c>
      <c r="B149" s="347" t="s">
        <v>743</v>
      </c>
      <c r="C149" s="223"/>
      <c r="D149" s="203">
        <v>2014</v>
      </c>
      <c r="E149" s="345">
        <v>2016</v>
      </c>
      <c r="F149" s="249" t="s">
        <v>804</v>
      </c>
      <c r="G149" s="394" t="s">
        <v>877</v>
      </c>
    </row>
    <row r="150" spans="1:7" ht="71.25" customHeight="1">
      <c r="A150" s="107">
        <v>6</v>
      </c>
      <c r="B150" s="225" t="s">
        <v>318</v>
      </c>
      <c r="C150" s="510" t="s">
        <v>156</v>
      </c>
      <c r="D150" s="224">
        <v>2014</v>
      </c>
      <c r="E150" s="203">
        <v>2019</v>
      </c>
      <c r="F150" s="510" t="s">
        <v>589</v>
      </c>
      <c r="G150" s="535" t="s">
        <v>621</v>
      </c>
    </row>
    <row r="151" spans="1:7" ht="78.75" customHeight="1">
      <c r="A151" s="107" t="s">
        <v>80</v>
      </c>
      <c r="B151" s="201" t="s">
        <v>320</v>
      </c>
      <c r="C151" s="512"/>
      <c r="D151" s="203">
        <v>2014</v>
      </c>
      <c r="E151" s="203">
        <v>2019</v>
      </c>
      <c r="F151" s="512"/>
      <c r="G151" s="536"/>
    </row>
  </sheetData>
  <sheetProtection/>
  <mergeCells count="49">
    <mergeCell ref="F150:F151"/>
    <mergeCell ref="G150:G151"/>
    <mergeCell ref="C150:C151"/>
    <mergeCell ref="G96:G97"/>
    <mergeCell ref="F96:F97"/>
    <mergeCell ref="F55:F56"/>
    <mergeCell ref="A131:B131"/>
    <mergeCell ref="A142:B142"/>
    <mergeCell ref="A92:B92"/>
    <mergeCell ref="C55:C95"/>
    <mergeCell ref="C96:C130"/>
    <mergeCell ref="A58:B58"/>
    <mergeCell ref="A66:B66"/>
    <mergeCell ref="A70:B70"/>
    <mergeCell ref="A74:B74"/>
    <mergeCell ref="A87:B87"/>
    <mergeCell ref="A105:B105"/>
    <mergeCell ref="A122:B122"/>
    <mergeCell ref="A127:B127"/>
    <mergeCell ref="G43:G46"/>
    <mergeCell ref="B11:G11"/>
    <mergeCell ref="C28:C45"/>
    <mergeCell ref="F18:F21"/>
    <mergeCell ref="F2:G2"/>
    <mergeCell ref="A4:G4"/>
    <mergeCell ref="A5:G5"/>
    <mergeCell ref="A7:A9"/>
    <mergeCell ref="B7:B9"/>
    <mergeCell ref="C7:C9"/>
    <mergeCell ref="D7:E7"/>
    <mergeCell ref="F7:F9"/>
    <mergeCell ref="G7:G9"/>
    <mergeCell ref="D9:E9"/>
    <mergeCell ref="C47:C54"/>
    <mergeCell ref="G12:G13"/>
    <mergeCell ref="F12:F13"/>
    <mergeCell ref="F47:F48"/>
    <mergeCell ref="C12:C23"/>
    <mergeCell ref="C24:C25"/>
    <mergeCell ref="F14:F16"/>
    <mergeCell ref="G14:G16"/>
    <mergeCell ref="G18:G22"/>
    <mergeCell ref="F25:F27"/>
    <mergeCell ref="G25:G27"/>
    <mergeCell ref="F30:F33"/>
    <mergeCell ref="G30:G33"/>
    <mergeCell ref="F34:F42"/>
    <mergeCell ref="G34:G42"/>
    <mergeCell ref="F43:F46"/>
  </mergeCells>
  <printOptions horizontalCentered="1"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65" r:id="rId1"/>
  <rowBreaks count="3" manualBreakCount="3">
    <brk id="23" max="255" man="1"/>
    <brk id="43" max="255" man="1"/>
    <brk id="9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4"/>
  <sheetViews>
    <sheetView view="pageBreakPreview" zoomScale="70" zoomScaleNormal="55" zoomScaleSheetLayoutView="70"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7" sqref="C27"/>
    </sheetView>
  </sheetViews>
  <sheetFormatPr defaultColWidth="9.140625" defaultRowHeight="15" outlineLevelRow="1" outlineLevelCol="1"/>
  <cols>
    <col min="1" max="1" width="1.8515625" style="0" customWidth="1"/>
    <col min="2" max="2" width="7.140625" style="0" customWidth="1"/>
    <col min="3" max="3" width="49.8515625" style="0" customWidth="1"/>
    <col min="4" max="4" width="27.7109375" style="0" customWidth="1"/>
    <col min="5" max="5" width="13.140625" style="0" customWidth="1"/>
    <col min="6" max="6" width="17.421875" style="0" customWidth="1"/>
    <col min="7" max="7" width="23.140625" style="0" customWidth="1"/>
    <col min="8" max="8" width="6.28125" style="0" customWidth="1"/>
    <col min="9" max="9" width="6.421875" style="0" customWidth="1"/>
    <col min="10" max="10" width="5.8515625" style="0" customWidth="1"/>
    <col min="11" max="11" width="6.140625" style="0" customWidth="1"/>
    <col min="12" max="12" width="6.28125" style="0" customWidth="1"/>
    <col min="13" max="13" width="6.57421875" style="0" customWidth="1"/>
    <col min="14" max="14" width="6.7109375" style="0" customWidth="1"/>
    <col min="15" max="15" width="6.421875" style="0" customWidth="1"/>
    <col min="16" max="16" width="6.57421875" style="0" customWidth="1"/>
    <col min="17" max="17" width="6.8515625" style="0" customWidth="1"/>
    <col min="18" max="18" width="6.140625" style="0" customWidth="1"/>
    <col min="19" max="19" width="7.00390625" style="0" customWidth="1"/>
    <col min="20" max="31" width="7.00390625" style="0" hidden="1" customWidth="1" outlineLevel="1"/>
    <col min="32" max="32" width="7.00390625" style="0" customWidth="1" collapsed="1"/>
    <col min="33" max="35" width="7.00390625" style="0" customWidth="1"/>
  </cols>
  <sheetData>
    <row r="1" spans="2:35" ht="19.5" customHeight="1">
      <c r="B1" s="183"/>
      <c r="C1" s="183"/>
      <c r="D1" s="183"/>
      <c r="E1" s="183"/>
      <c r="F1" s="183"/>
      <c r="G1" s="183"/>
      <c r="H1" s="183"/>
      <c r="I1" s="546" t="s">
        <v>798</v>
      </c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</row>
    <row r="2" spans="2:35" ht="45.75" customHeight="1">
      <c r="B2" s="183"/>
      <c r="C2" s="183"/>
      <c r="D2" s="183"/>
      <c r="E2" s="183"/>
      <c r="F2" s="183"/>
      <c r="G2" s="183"/>
      <c r="H2" s="183"/>
      <c r="I2" s="547" t="s">
        <v>849</v>
      </c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spans="2:35" ht="35.25" customHeight="1">
      <c r="B3" s="183"/>
      <c r="C3" s="183"/>
      <c r="D3" s="183"/>
      <c r="E3" s="183"/>
      <c r="F3" s="183"/>
      <c r="G3" s="183"/>
      <c r="H3" s="183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</row>
    <row r="4" spans="2:35" ht="23.25" customHeight="1">
      <c r="B4" s="443" t="s">
        <v>37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</row>
    <row r="5" spans="2:35" ht="20.25" customHeight="1">
      <c r="B5" s="443" t="s">
        <v>38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</row>
    <row r="6" spans="2:35" ht="20.25" customHeight="1"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</row>
    <row r="7" spans="2:31" ht="15"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</row>
    <row r="8" spans="2:35" ht="40.5" customHeight="1">
      <c r="B8" s="548" t="s">
        <v>39</v>
      </c>
      <c r="C8" s="548" t="s">
        <v>40</v>
      </c>
      <c r="D8" s="550" t="s">
        <v>48</v>
      </c>
      <c r="E8" s="548" t="s">
        <v>41</v>
      </c>
      <c r="F8" s="548" t="s">
        <v>42</v>
      </c>
      <c r="G8" s="548" t="s">
        <v>43</v>
      </c>
      <c r="H8" s="548" t="s">
        <v>44</v>
      </c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38"/>
      <c r="AG8" s="38"/>
      <c r="AH8" s="38"/>
      <c r="AI8" s="38"/>
    </row>
    <row r="9" spans="2:35" ht="33.75" customHeight="1">
      <c r="B9" s="549"/>
      <c r="C9" s="548"/>
      <c r="D9" s="551"/>
      <c r="E9" s="548"/>
      <c r="F9" s="548"/>
      <c r="G9" s="548"/>
      <c r="H9" s="548" t="s">
        <v>45</v>
      </c>
      <c r="I9" s="548"/>
      <c r="J9" s="548"/>
      <c r="K9" s="548"/>
      <c r="L9" s="548" t="s">
        <v>46</v>
      </c>
      <c r="M9" s="548"/>
      <c r="N9" s="548"/>
      <c r="O9" s="548"/>
      <c r="P9" s="548" t="s">
        <v>47</v>
      </c>
      <c r="Q9" s="548"/>
      <c r="R9" s="548"/>
      <c r="S9" s="548"/>
      <c r="T9" s="548" t="s">
        <v>299</v>
      </c>
      <c r="U9" s="548"/>
      <c r="V9" s="548"/>
      <c r="W9" s="548"/>
      <c r="X9" s="548" t="s">
        <v>300</v>
      </c>
      <c r="Y9" s="548"/>
      <c r="Z9" s="548"/>
      <c r="AA9" s="548"/>
      <c r="AB9" s="548" t="s">
        <v>301</v>
      </c>
      <c r="AC9" s="548"/>
      <c r="AD9" s="548"/>
      <c r="AE9" s="548"/>
      <c r="AF9" s="38"/>
      <c r="AG9" s="38"/>
      <c r="AH9" s="38"/>
      <c r="AI9" s="38"/>
    </row>
    <row r="10" spans="2:35" ht="71.25" customHeight="1">
      <c r="B10" s="549"/>
      <c r="C10" s="548"/>
      <c r="D10" s="552"/>
      <c r="E10" s="548"/>
      <c r="F10" s="548"/>
      <c r="G10" s="548"/>
      <c r="H10" s="235">
        <v>1</v>
      </c>
      <c r="I10" s="235">
        <v>2</v>
      </c>
      <c r="J10" s="235">
        <v>3</v>
      </c>
      <c r="K10" s="235">
        <v>4</v>
      </c>
      <c r="L10" s="235">
        <v>1</v>
      </c>
      <c r="M10" s="235">
        <v>2</v>
      </c>
      <c r="N10" s="235">
        <v>3</v>
      </c>
      <c r="O10" s="235">
        <v>4</v>
      </c>
      <c r="P10" s="235">
        <v>1</v>
      </c>
      <c r="Q10" s="235">
        <v>2</v>
      </c>
      <c r="R10" s="235">
        <v>3</v>
      </c>
      <c r="S10" s="235">
        <v>4</v>
      </c>
      <c r="T10" s="235">
        <v>1</v>
      </c>
      <c r="U10" s="235">
        <v>2</v>
      </c>
      <c r="V10" s="235">
        <v>3</v>
      </c>
      <c r="W10" s="235">
        <v>4</v>
      </c>
      <c r="X10" s="235">
        <v>1</v>
      </c>
      <c r="Y10" s="235">
        <v>2</v>
      </c>
      <c r="Z10" s="235">
        <v>3</v>
      </c>
      <c r="AA10" s="235">
        <v>4</v>
      </c>
      <c r="AB10" s="235">
        <v>1</v>
      </c>
      <c r="AC10" s="235">
        <v>2</v>
      </c>
      <c r="AD10" s="235">
        <v>3</v>
      </c>
      <c r="AE10" s="235">
        <v>4</v>
      </c>
      <c r="AF10" s="38"/>
      <c r="AG10" s="38"/>
      <c r="AH10" s="38"/>
      <c r="AI10" s="38"/>
    </row>
    <row r="11" spans="2:35" ht="30.75" customHeight="1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  <c r="W11" s="6">
        <v>22</v>
      </c>
      <c r="X11" s="6">
        <v>23</v>
      </c>
      <c r="Y11" s="6">
        <v>24</v>
      </c>
      <c r="Z11" s="6">
        <v>25</v>
      </c>
      <c r="AA11" s="6">
        <v>26</v>
      </c>
      <c r="AB11" s="6">
        <v>27</v>
      </c>
      <c r="AC11" s="6">
        <v>28</v>
      </c>
      <c r="AD11" s="6">
        <v>29</v>
      </c>
      <c r="AE11" s="6">
        <v>30</v>
      </c>
      <c r="AF11" s="36"/>
      <c r="AG11" s="36"/>
      <c r="AH11" s="36"/>
      <c r="AI11" s="36"/>
    </row>
    <row r="12" spans="2:35" ht="50.25" customHeight="1">
      <c r="B12" s="357">
        <v>1</v>
      </c>
      <c r="C12" s="434" t="s">
        <v>600</v>
      </c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39"/>
      <c r="AG12" s="39"/>
      <c r="AH12" s="39"/>
      <c r="AI12" s="39"/>
    </row>
    <row r="13" spans="2:35" s="96" customFormat="1" ht="39.75" customHeight="1">
      <c r="B13" s="168">
        <v>2</v>
      </c>
      <c r="C13" s="434" t="s">
        <v>292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56"/>
      <c r="AG13" s="56"/>
      <c r="AH13" s="56"/>
      <c r="AI13" s="56"/>
    </row>
    <row r="14" spans="2:35" s="96" customFormat="1" ht="51.75" customHeight="1">
      <c r="B14" s="168"/>
      <c r="C14" s="234" t="s">
        <v>155</v>
      </c>
      <c r="D14" s="166"/>
      <c r="E14" s="233"/>
      <c r="F14" s="233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56"/>
      <c r="AG14" s="56"/>
      <c r="AH14" s="56"/>
      <c r="AI14" s="56"/>
    </row>
    <row r="15" spans="2:35" s="96" customFormat="1" ht="81.75" customHeight="1">
      <c r="B15" s="168" t="s">
        <v>51</v>
      </c>
      <c r="C15" s="234" t="s">
        <v>84</v>
      </c>
      <c r="D15" s="238" t="s">
        <v>633</v>
      </c>
      <c r="E15" s="240">
        <v>41640</v>
      </c>
      <c r="F15" s="240">
        <v>42735</v>
      </c>
      <c r="G15" s="556" t="s">
        <v>334</v>
      </c>
      <c r="H15" s="233" t="s">
        <v>3</v>
      </c>
      <c r="I15" s="233" t="s">
        <v>3</v>
      </c>
      <c r="J15" s="233" t="s">
        <v>3</v>
      </c>
      <c r="K15" s="233" t="s">
        <v>3</v>
      </c>
      <c r="L15" s="233" t="s">
        <v>3</v>
      </c>
      <c r="M15" s="233" t="s">
        <v>3</v>
      </c>
      <c r="N15" s="233" t="s">
        <v>3</v>
      </c>
      <c r="O15" s="233" t="s">
        <v>3</v>
      </c>
      <c r="P15" s="233" t="s">
        <v>3</v>
      </c>
      <c r="Q15" s="233" t="s">
        <v>3</v>
      </c>
      <c r="R15" s="233" t="s">
        <v>3</v>
      </c>
      <c r="S15" s="233" t="s">
        <v>3</v>
      </c>
      <c r="T15" s="233" t="s">
        <v>3</v>
      </c>
      <c r="U15" s="233" t="s">
        <v>3</v>
      </c>
      <c r="V15" s="233" t="s">
        <v>3</v>
      </c>
      <c r="W15" s="233" t="s">
        <v>3</v>
      </c>
      <c r="X15" s="233" t="s">
        <v>3</v>
      </c>
      <c r="Y15" s="233" t="s">
        <v>3</v>
      </c>
      <c r="Z15" s="233" t="s">
        <v>3</v>
      </c>
      <c r="AA15" s="233" t="s">
        <v>3</v>
      </c>
      <c r="AB15" s="233" t="s">
        <v>3</v>
      </c>
      <c r="AC15" s="233" t="s">
        <v>3</v>
      </c>
      <c r="AD15" s="233" t="s">
        <v>3</v>
      </c>
      <c r="AE15" s="233" t="s">
        <v>3</v>
      </c>
      <c r="AF15" s="56"/>
      <c r="AG15" s="56"/>
      <c r="AH15" s="56"/>
      <c r="AI15" s="56"/>
    </row>
    <row r="16" spans="2:35" s="96" customFormat="1" ht="141" customHeight="1" outlineLevel="1">
      <c r="B16" s="132" t="s">
        <v>85</v>
      </c>
      <c r="C16" s="169" t="s">
        <v>632</v>
      </c>
      <c r="D16" s="540" t="s">
        <v>634</v>
      </c>
      <c r="E16" s="240">
        <v>41640</v>
      </c>
      <c r="F16" s="240">
        <v>42735</v>
      </c>
      <c r="G16" s="557"/>
      <c r="H16" s="233" t="s">
        <v>3</v>
      </c>
      <c r="I16" s="233" t="s">
        <v>3</v>
      </c>
      <c r="J16" s="233" t="s">
        <v>3</v>
      </c>
      <c r="K16" s="233" t="s">
        <v>3</v>
      </c>
      <c r="L16" s="233" t="s">
        <v>3</v>
      </c>
      <c r="M16" s="233" t="s">
        <v>3</v>
      </c>
      <c r="N16" s="233" t="s">
        <v>3</v>
      </c>
      <c r="O16" s="233" t="s">
        <v>3</v>
      </c>
      <c r="P16" s="233" t="s">
        <v>3</v>
      </c>
      <c r="Q16" s="233" t="s">
        <v>3</v>
      </c>
      <c r="R16" s="233" t="s">
        <v>3</v>
      </c>
      <c r="S16" s="233" t="s">
        <v>3</v>
      </c>
      <c r="T16" s="233" t="s">
        <v>3</v>
      </c>
      <c r="U16" s="233" t="s">
        <v>3</v>
      </c>
      <c r="V16" s="233" t="s">
        <v>3</v>
      </c>
      <c r="W16" s="233" t="s">
        <v>3</v>
      </c>
      <c r="X16" s="233" t="s">
        <v>3</v>
      </c>
      <c r="Y16" s="233" t="s">
        <v>3</v>
      </c>
      <c r="Z16" s="233" t="s">
        <v>3</v>
      </c>
      <c r="AA16" s="233" t="s">
        <v>3</v>
      </c>
      <c r="AB16" s="233" t="s">
        <v>3</v>
      </c>
      <c r="AC16" s="233" t="s">
        <v>3</v>
      </c>
      <c r="AD16" s="233" t="s">
        <v>3</v>
      </c>
      <c r="AE16" s="233" t="s">
        <v>3</v>
      </c>
      <c r="AF16" s="56"/>
      <c r="AG16" s="56"/>
      <c r="AH16" s="56"/>
      <c r="AI16" s="56"/>
    </row>
    <row r="17" spans="2:35" s="96" customFormat="1" ht="48.75" customHeight="1" outlineLevel="1">
      <c r="B17" s="132"/>
      <c r="C17" s="169" t="s">
        <v>635</v>
      </c>
      <c r="D17" s="541"/>
      <c r="E17" s="240"/>
      <c r="F17" s="240"/>
      <c r="G17" s="557"/>
      <c r="H17" s="248" t="s">
        <v>3</v>
      </c>
      <c r="I17" s="243"/>
      <c r="J17" s="243"/>
      <c r="K17" s="243"/>
      <c r="L17" s="248" t="s">
        <v>3</v>
      </c>
      <c r="M17" s="243"/>
      <c r="N17" s="243"/>
      <c r="O17" s="243"/>
      <c r="P17" s="248" t="s">
        <v>3</v>
      </c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56"/>
      <c r="AG17" s="56"/>
      <c r="AH17" s="56"/>
      <c r="AI17" s="56"/>
    </row>
    <row r="18" spans="2:35" ht="102" customHeight="1" outlineLevel="1">
      <c r="B18" s="134" t="s">
        <v>86</v>
      </c>
      <c r="C18" s="229" t="s">
        <v>636</v>
      </c>
      <c r="D18" s="542"/>
      <c r="E18" s="240" t="s">
        <v>828</v>
      </c>
      <c r="F18" s="240" t="s">
        <v>829</v>
      </c>
      <c r="G18" s="558"/>
      <c r="H18" s="233"/>
      <c r="I18" s="233"/>
      <c r="J18" s="233"/>
      <c r="K18" s="233" t="s">
        <v>3</v>
      </c>
      <c r="L18" s="233"/>
      <c r="M18" s="248" t="s">
        <v>3</v>
      </c>
      <c r="N18" s="233"/>
      <c r="O18" s="233" t="s">
        <v>3</v>
      </c>
      <c r="P18" s="233"/>
      <c r="Q18" s="248" t="s">
        <v>3</v>
      </c>
      <c r="R18" s="233"/>
      <c r="S18" s="233" t="s">
        <v>3</v>
      </c>
      <c r="T18" s="233" t="s">
        <v>3</v>
      </c>
      <c r="U18" s="233" t="s">
        <v>3</v>
      </c>
      <c r="V18" s="233" t="s">
        <v>3</v>
      </c>
      <c r="W18" s="233" t="s">
        <v>3</v>
      </c>
      <c r="X18" s="233" t="s">
        <v>3</v>
      </c>
      <c r="Y18" s="233" t="s">
        <v>3</v>
      </c>
      <c r="Z18" s="233" t="s">
        <v>3</v>
      </c>
      <c r="AA18" s="233" t="s">
        <v>3</v>
      </c>
      <c r="AB18" s="233" t="s">
        <v>3</v>
      </c>
      <c r="AC18" s="233" t="s">
        <v>3</v>
      </c>
      <c r="AD18" s="233" t="s">
        <v>3</v>
      </c>
      <c r="AE18" s="233" t="s">
        <v>3</v>
      </c>
      <c r="AF18" s="8"/>
      <c r="AG18" s="8"/>
      <c r="AH18" s="8"/>
      <c r="AI18" s="8"/>
    </row>
    <row r="19" spans="2:35" ht="66.75" customHeight="1" outlineLevel="1">
      <c r="B19" s="134"/>
      <c r="C19" s="229" t="s">
        <v>637</v>
      </c>
      <c r="D19" s="237"/>
      <c r="E19" s="240"/>
      <c r="F19" s="240"/>
      <c r="G19" s="239"/>
      <c r="H19" s="233"/>
      <c r="I19" s="233"/>
      <c r="J19" s="233"/>
      <c r="K19" s="233" t="s">
        <v>3</v>
      </c>
      <c r="L19" s="233"/>
      <c r="M19" s="248" t="s">
        <v>3</v>
      </c>
      <c r="N19" s="233"/>
      <c r="O19" s="233" t="s">
        <v>3</v>
      </c>
      <c r="P19" s="233"/>
      <c r="Q19" s="248" t="s">
        <v>3</v>
      </c>
      <c r="R19" s="233"/>
      <c r="S19" s="233" t="s">
        <v>3</v>
      </c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8"/>
      <c r="AG19" s="8"/>
      <c r="AH19" s="8"/>
      <c r="AI19" s="8"/>
    </row>
    <row r="20" spans="2:35" s="181" customFormat="1" ht="125.25" customHeight="1">
      <c r="B20" s="252" t="s">
        <v>52</v>
      </c>
      <c r="C20" s="249" t="s">
        <v>87</v>
      </c>
      <c r="D20" s="170" t="s">
        <v>656</v>
      </c>
      <c r="E20" s="382">
        <v>41640</v>
      </c>
      <c r="F20" s="250">
        <v>42735</v>
      </c>
      <c r="G20" s="414" t="s">
        <v>880</v>
      </c>
      <c r="H20" s="251" t="s">
        <v>3</v>
      </c>
      <c r="I20" s="168" t="s">
        <v>3</v>
      </c>
      <c r="J20" s="168" t="s">
        <v>3</v>
      </c>
      <c r="K20" s="168" t="s">
        <v>3</v>
      </c>
      <c r="L20" s="251" t="s">
        <v>3</v>
      </c>
      <c r="M20" s="168" t="s">
        <v>3</v>
      </c>
      <c r="N20" s="168" t="s">
        <v>3</v>
      </c>
      <c r="O20" s="168" t="s">
        <v>3</v>
      </c>
      <c r="P20" s="251" t="s">
        <v>3</v>
      </c>
      <c r="Q20" s="168" t="s">
        <v>3</v>
      </c>
      <c r="R20" s="168" t="s">
        <v>3</v>
      </c>
      <c r="S20" s="168" t="s">
        <v>3</v>
      </c>
      <c r="T20" s="251" t="s">
        <v>3</v>
      </c>
      <c r="U20" s="166"/>
      <c r="V20" s="166"/>
      <c r="W20" s="166"/>
      <c r="X20" s="251" t="s">
        <v>3</v>
      </c>
      <c r="Y20" s="166"/>
      <c r="Z20" s="166"/>
      <c r="AA20" s="166"/>
      <c r="AB20" s="251" t="s">
        <v>3</v>
      </c>
      <c r="AC20" s="166"/>
      <c r="AD20" s="166"/>
      <c r="AE20" s="166"/>
      <c r="AF20" s="253"/>
      <c r="AG20" s="253"/>
      <c r="AH20" s="253"/>
      <c r="AI20" s="253"/>
    </row>
    <row r="21" spans="2:35" ht="176.25" customHeight="1">
      <c r="B21" s="134" t="s">
        <v>53</v>
      </c>
      <c r="C21" s="234" t="s">
        <v>89</v>
      </c>
      <c r="D21" s="170" t="s">
        <v>638</v>
      </c>
      <c r="E21" s="240">
        <v>41640</v>
      </c>
      <c r="F21" s="240">
        <v>42735</v>
      </c>
      <c r="G21" s="559" t="s">
        <v>853</v>
      </c>
      <c r="H21" s="233" t="s">
        <v>3</v>
      </c>
      <c r="I21" s="233" t="s">
        <v>3</v>
      </c>
      <c r="J21" s="233" t="s">
        <v>3</v>
      </c>
      <c r="K21" s="233" t="s">
        <v>3</v>
      </c>
      <c r="L21" s="233" t="s">
        <v>3</v>
      </c>
      <c r="M21" s="233" t="s">
        <v>3</v>
      </c>
      <c r="N21" s="233" t="s">
        <v>3</v>
      </c>
      <c r="O21" s="233" t="s">
        <v>3</v>
      </c>
      <c r="P21" s="233" t="s">
        <v>3</v>
      </c>
      <c r="Q21" s="233" t="s">
        <v>3</v>
      </c>
      <c r="R21" s="233" t="s">
        <v>3</v>
      </c>
      <c r="S21" s="233" t="s">
        <v>3</v>
      </c>
      <c r="T21" s="233" t="s">
        <v>3</v>
      </c>
      <c r="U21" s="233" t="s">
        <v>3</v>
      </c>
      <c r="V21" s="233" t="s">
        <v>3</v>
      </c>
      <c r="W21" s="233" t="s">
        <v>3</v>
      </c>
      <c r="X21" s="233" t="s">
        <v>3</v>
      </c>
      <c r="Y21" s="233" t="s">
        <v>3</v>
      </c>
      <c r="Z21" s="233" t="s">
        <v>3</v>
      </c>
      <c r="AA21" s="233" t="s">
        <v>3</v>
      </c>
      <c r="AB21" s="233" t="s">
        <v>3</v>
      </c>
      <c r="AC21" s="233" t="s">
        <v>3</v>
      </c>
      <c r="AD21" s="233" t="s">
        <v>3</v>
      </c>
      <c r="AE21" s="233" t="s">
        <v>3</v>
      </c>
      <c r="AF21" s="8"/>
      <c r="AG21" s="8"/>
      <c r="AH21" s="8"/>
      <c r="AI21" s="8"/>
    </row>
    <row r="22" spans="2:35" ht="150" customHeight="1" outlineLevel="1">
      <c r="B22" s="134" t="s">
        <v>94</v>
      </c>
      <c r="C22" s="229" t="s">
        <v>91</v>
      </c>
      <c r="D22" s="258" t="s">
        <v>639</v>
      </c>
      <c r="E22" s="240">
        <v>41640</v>
      </c>
      <c r="F22" s="240">
        <v>42735</v>
      </c>
      <c r="G22" s="560"/>
      <c r="H22" s="233" t="s">
        <v>3</v>
      </c>
      <c r="I22" s="233" t="s">
        <v>3</v>
      </c>
      <c r="J22" s="233" t="s">
        <v>3</v>
      </c>
      <c r="K22" s="233" t="s">
        <v>3</v>
      </c>
      <c r="L22" s="233" t="s">
        <v>3</v>
      </c>
      <c r="M22" s="233" t="s">
        <v>3</v>
      </c>
      <c r="N22" s="233" t="s">
        <v>3</v>
      </c>
      <c r="O22" s="233" t="s">
        <v>3</v>
      </c>
      <c r="P22" s="233" t="s">
        <v>3</v>
      </c>
      <c r="Q22" s="233" t="s">
        <v>3</v>
      </c>
      <c r="R22" s="233" t="s">
        <v>3</v>
      </c>
      <c r="S22" s="233" t="s">
        <v>3</v>
      </c>
      <c r="T22" s="233" t="s">
        <v>3</v>
      </c>
      <c r="U22" s="233" t="s">
        <v>3</v>
      </c>
      <c r="V22" s="233" t="s">
        <v>3</v>
      </c>
      <c r="W22" s="233" t="s">
        <v>3</v>
      </c>
      <c r="X22" s="233" t="s">
        <v>3</v>
      </c>
      <c r="Y22" s="233" t="s">
        <v>3</v>
      </c>
      <c r="Z22" s="233" t="s">
        <v>3</v>
      </c>
      <c r="AA22" s="233" t="s">
        <v>3</v>
      </c>
      <c r="AB22" s="233" t="s">
        <v>3</v>
      </c>
      <c r="AC22" s="233" t="s">
        <v>3</v>
      </c>
      <c r="AD22" s="233" t="s">
        <v>3</v>
      </c>
      <c r="AE22" s="233" t="s">
        <v>3</v>
      </c>
      <c r="AF22" s="233"/>
      <c r="AG22" s="8"/>
      <c r="AH22" s="8"/>
      <c r="AI22" s="8"/>
    </row>
    <row r="23" spans="2:35" ht="81.75" customHeight="1" outlineLevel="1">
      <c r="B23" s="134" t="s">
        <v>95</v>
      </c>
      <c r="C23" s="259" t="s">
        <v>651</v>
      </c>
      <c r="D23" s="258" t="s">
        <v>652</v>
      </c>
      <c r="E23" s="240" t="s">
        <v>653</v>
      </c>
      <c r="F23" s="240" t="s">
        <v>654</v>
      </c>
      <c r="G23" s="560"/>
      <c r="H23" s="257"/>
      <c r="I23" s="257"/>
      <c r="J23" s="257"/>
      <c r="K23" s="257" t="s">
        <v>3</v>
      </c>
      <c r="L23" s="257"/>
      <c r="M23" s="257"/>
      <c r="N23" s="257"/>
      <c r="O23" s="257"/>
      <c r="P23" s="257"/>
      <c r="Q23" s="257"/>
      <c r="R23" s="257"/>
      <c r="S23" s="257" t="s">
        <v>3</v>
      </c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60"/>
      <c r="AG23" s="8"/>
      <c r="AH23" s="8"/>
      <c r="AI23" s="8"/>
    </row>
    <row r="24" spans="2:35" ht="142.5" customHeight="1" outlineLevel="1">
      <c r="B24" s="134" t="s">
        <v>96</v>
      </c>
      <c r="C24" s="229" t="s">
        <v>92</v>
      </c>
      <c r="D24" s="236" t="s">
        <v>640</v>
      </c>
      <c r="E24" s="240">
        <v>41640</v>
      </c>
      <c r="F24" s="240">
        <v>42735</v>
      </c>
      <c r="G24" s="560"/>
      <c r="H24" s="233" t="s">
        <v>3</v>
      </c>
      <c r="I24" s="233" t="s">
        <v>3</v>
      </c>
      <c r="J24" s="233" t="s">
        <v>3</v>
      </c>
      <c r="K24" s="233" t="s">
        <v>3</v>
      </c>
      <c r="L24" s="233" t="s">
        <v>3</v>
      </c>
      <c r="M24" s="233" t="s">
        <v>3</v>
      </c>
      <c r="N24" s="233" t="s">
        <v>3</v>
      </c>
      <c r="O24" s="233" t="s">
        <v>3</v>
      </c>
      <c r="P24" s="233" t="s">
        <v>3</v>
      </c>
      <c r="Q24" s="233" t="s">
        <v>3</v>
      </c>
      <c r="R24" s="233" t="s">
        <v>3</v>
      </c>
      <c r="S24" s="233" t="s">
        <v>3</v>
      </c>
      <c r="T24" s="233" t="s">
        <v>3</v>
      </c>
      <c r="U24" s="233" t="s">
        <v>3</v>
      </c>
      <c r="V24" s="233" t="s">
        <v>3</v>
      </c>
      <c r="W24" s="233" t="s">
        <v>3</v>
      </c>
      <c r="X24" s="233" t="s">
        <v>3</v>
      </c>
      <c r="Y24" s="233" t="s">
        <v>3</v>
      </c>
      <c r="Z24" s="233" t="s">
        <v>3</v>
      </c>
      <c r="AA24" s="233" t="s">
        <v>3</v>
      </c>
      <c r="AB24" s="233" t="s">
        <v>3</v>
      </c>
      <c r="AC24" s="233" t="s">
        <v>3</v>
      </c>
      <c r="AD24" s="233" t="s">
        <v>3</v>
      </c>
      <c r="AE24" s="233" t="s">
        <v>3</v>
      </c>
      <c r="AF24" s="8"/>
      <c r="AG24" s="8"/>
      <c r="AH24" s="8"/>
      <c r="AI24" s="8"/>
    </row>
    <row r="25" spans="2:35" ht="155.25" customHeight="1" outlineLevel="1">
      <c r="B25" s="134" t="s">
        <v>802</v>
      </c>
      <c r="C25" s="259" t="s">
        <v>641</v>
      </c>
      <c r="D25" s="236" t="s">
        <v>639</v>
      </c>
      <c r="E25" s="240" t="s">
        <v>830</v>
      </c>
      <c r="F25" s="240" t="s">
        <v>831</v>
      </c>
      <c r="G25" s="362" t="s">
        <v>854</v>
      </c>
      <c r="H25" s="166"/>
      <c r="I25" s="233"/>
      <c r="J25" s="166"/>
      <c r="K25" s="233" t="s">
        <v>3</v>
      </c>
      <c r="L25" s="301" t="s">
        <v>3</v>
      </c>
      <c r="M25" s="361" t="s">
        <v>3</v>
      </c>
      <c r="N25" s="301" t="s">
        <v>3</v>
      </c>
      <c r="O25" s="361" t="s">
        <v>3</v>
      </c>
      <c r="P25" s="166"/>
      <c r="Q25" s="233" t="s">
        <v>3</v>
      </c>
      <c r="R25" s="166"/>
      <c r="S25" s="233" t="s">
        <v>3</v>
      </c>
      <c r="T25" s="166"/>
      <c r="U25" s="233" t="s">
        <v>3</v>
      </c>
      <c r="V25" s="166"/>
      <c r="W25" s="233" t="s">
        <v>3</v>
      </c>
      <c r="X25" s="166"/>
      <c r="Y25" s="233" t="s">
        <v>3</v>
      </c>
      <c r="Z25" s="166"/>
      <c r="AA25" s="233" t="s">
        <v>3</v>
      </c>
      <c r="AB25" s="166"/>
      <c r="AC25" s="233" t="s">
        <v>3</v>
      </c>
      <c r="AD25" s="166"/>
      <c r="AE25" s="233" t="s">
        <v>3</v>
      </c>
      <c r="AF25" s="8"/>
      <c r="AG25" s="8"/>
      <c r="AH25" s="8"/>
      <c r="AI25" s="8"/>
    </row>
    <row r="26" spans="2:35" s="96" customFormat="1" ht="52.5" customHeight="1" outlineLevel="1">
      <c r="B26" s="134"/>
      <c r="C26" s="242" t="s">
        <v>642</v>
      </c>
      <c r="D26" s="244"/>
      <c r="E26" s="240"/>
      <c r="F26" s="240">
        <v>41964</v>
      </c>
      <c r="G26" s="247"/>
      <c r="H26" s="171"/>
      <c r="I26" s="243"/>
      <c r="J26" s="171"/>
      <c r="K26" s="261" t="s">
        <v>3</v>
      </c>
      <c r="L26" s="171"/>
      <c r="M26" s="261" t="s">
        <v>3</v>
      </c>
      <c r="N26" s="171"/>
      <c r="O26" s="261" t="s">
        <v>3</v>
      </c>
      <c r="P26" s="171"/>
      <c r="Q26" s="261" t="s">
        <v>3</v>
      </c>
      <c r="R26" s="171"/>
      <c r="S26" s="261" t="s">
        <v>3</v>
      </c>
      <c r="T26" s="171"/>
      <c r="U26" s="243"/>
      <c r="V26" s="171"/>
      <c r="W26" s="243"/>
      <c r="X26" s="171"/>
      <c r="Y26" s="243"/>
      <c r="Z26" s="171"/>
      <c r="AA26" s="243"/>
      <c r="AB26" s="171"/>
      <c r="AC26" s="243"/>
      <c r="AD26" s="171"/>
      <c r="AE26" s="243"/>
      <c r="AF26" s="56"/>
      <c r="AG26" s="56"/>
      <c r="AH26" s="56"/>
      <c r="AI26" s="56"/>
    </row>
    <row r="27" spans="2:35" ht="143.25" customHeight="1">
      <c r="B27" s="134" t="s">
        <v>54</v>
      </c>
      <c r="C27" s="413" t="s">
        <v>878</v>
      </c>
      <c r="D27" s="263" t="s">
        <v>643</v>
      </c>
      <c r="E27" s="240">
        <v>41640</v>
      </c>
      <c r="F27" s="240">
        <v>42735</v>
      </c>
      <c r="G27" s="264" t="s">
        <v>336</v>
      </c>
      <c r="H27" s="233" t="s">
        <v>3</v>
      </c>
      <c r="I27" s="233" t="s">
        <v>3</v>
      </c>
      <c r="J27" s="233" t="s">
        <v>3</v>
      </c>
      <c r="K27" s="233" t="s">
        <v>3</v>
      </c>
      <c r="L27" s="233" t="s">
        <v>3</v>
      </c>
      <c r="M27" s="233" t="s">
        <v>3</v>
      </c>
      <c r="N27" s="233" t="s">
        <v>3</v>
      </c>
      <c r="O27" s="233" t="s">
        <v>3</v>
      </c>
      <c r="P27" s="233" t="s">
        <v>3</v>
      </c>
      <c r="Q27" s="233" t="s">
        <v>3</v>
      </c>
      <c r="R27" s="233" t="s">
        <v>3</v>
      </c>
      <c r="S27" s="233" t="s">
        <v>3</v>
      </c>
      <c r="T27" s="233" t="s">
        <v>3</v>
      </c>
      <c r="U27" s="233" t="s">
        <v>3</v>
      </c>
      <c r="V27" s="233" t="s">
        <v>3</v>
      </c>
      <c r="W27" s="233" t="s">
        <v>3</v>
      </c>
      <c r="X27" s="233" t="s">
        <v>3</v>
      </c>
      <c r="Y27" s="233" t="s">
        <v>3</v>
      </c>
      <c r="Z27" s="233" t="s">
        <v>3</v>
      </c>
      <c r="AA27" s="233" t="s">
        <v>3</v>
      </c>
      <c r="AB27" s="233" t="s">
        <v>3</v>
      </c>
      <c r="AC27" s="233" t="s">
        <v>3</v>
      </c>
      <c r="AD27" s="233" t="s">
        <v>3</v>
      </c>
      <c r="AE27" s="233" t="s">
        <v>3</v>
      </c>
      <c r="AF27" s="8"/>
      <c r="AG27" s="8"/>
      <c r="AH27" s="8"/>
      <c r="AI27" s="8"/>
    </row>
    <row r="28" spans="2:35" ht="242.25" customHeight="1">
      <c r="B28" s="134" t="s">
        <v>55</v>
      </c>
      <c r="C28" s="262" t="s">
        <v>655</v>
      </c>
      <c r="D28" s="238" t="s">
        <v>644</v>
      </c>
      <c r="E28" s="240" t="s">
        <v>832</v>
      </c>
      <c r="F28" s="240" t="s">
        <v>833</v>
      </c>
      <c r="G28" s="264" t="s">
        <v>337</v>
      </c>
      <c r="H28" s="166"/>
      <c r="I28" s="166"/>
      <c r="J28" s="233"/>
      <c r="K28" s="166"/>
      <c r="L28" s="166"/>
      <c r="M28" s="233" t="s">
        <v>3</v>
      </c>
      <c r="N28" s="166"/>
      <c r="O28" s="166"/>
      <c r="P28" s="166"/>
      <c r="Q28" s="233" t="s">
        <v>3</v>
      </c>
      <c r="R28" s="166"/>
      <c r="S28" s="166"/>
      <c r="T28" s="166"/>
      <c r="U28" s="233" t="s">
        <v>3</v>
      </c>
      <c r="V28" s="166"/>
      <c r="W28" s="166"/>
      <c r="X28" s="166"/>
      <c r="Y28" s="233" t="s">
        <v>3</v>
      </c>
      <c r="Z28" s="166"/>
      <c r="AA28" s="166"/>
      <c r="AB28" s="166"/>
      <c r="AC28" s="233" t="s">
        <v>3</v>
      </c>
      <c r="AD28" s="166"/>
      <c r="AE28" s="166"/>
      <c r="AF28" s="8"/>
      <c r="AG28" s="8"/>
      <c r="AH28" s="8"/>
      <c r="AI28" s="8"/>
    </row>
    <row r="29" spans="2:35" ht="185.25" customHeight="1">
      <c r="B29" s="134" t="s">
        <v>102</v>
      </c>
      <c r="C29" s="141" t="s">
        <v>105</v>
      </c>
      <c r="D29" s="170" t="s">
        <v>638</v>
      </c>
      <c r="E29" s="254" t="s">
        <v>646</v>
      </c>
      <c r="F29" s="254" t="s">
        <v>647</v>
      </c>
      <c r="G29" s="554" t="s">
        <v>338</v>
      </c>
      <c r="H29" s="166"/>
      <c r="I29" s="166"/>
      <c r="J29" s="241" t="s">
        <v>3</v>
      </c>
      <c r="K29" s="166"/>
      <c r="L29" s="166"/>
      <c r="M29" s="241" t="s">
        <v>3</v>
      </c>
      <c r="N29" s="241" t="s">
        <v>3</v>
      </c>
      <c r="O29" s="166"/>
      <c r="P29" s="166"/>
      <c r="Q29" s="241" t="s">
        <v>3</v>
      </c>
      <c r="R29" s="241" t="s">
        <v>3</v>
      </c>
      <c r="S29" s="166"/>
      <c r="T29" s="166"/>
      <c r="U29" s="233" t="s">
        <v>3</v>
      </c>
      <c r="V29" s="233" t="s">
        <v>3</v>
      </c>
      <c r="W29" s="166"/>
      <c r="X29" s="166"/>
      <c r="Y29" s="233" t="s">
        <v>3</v>
      </c>
      <c r="Z29" s="233" t="s">
        <v>3</v>
      </c>
      <c r="AA29" s="166"/>
      <c r="AB29" s="166"/>
      <c r="AC29" s="233" t="s">
        <v>3</v>
      </c>
      <c r="AD29" s="233" t="s">
        <v>3</v>
      </c>
      <c r="AE29" s="166"/>
      <c r="AF29" s="8"/>
      <c r="AG29" s="8"/>
      <c r="AH29" s="8"/>
      <c r="AI29" s="8"/>
    </row>
    <row r="30" spans="2:35" ht="77.25" customHeight="1" outlineLevel="1">
      <c r="B30" s="134" t="s">
        <v>103</v>
      </c>
      <c r="C30" s="259" t="s">
        <v>106</v>
      </c>
      <c r="D30" s="539" t="s">
        <v>644</v>
      </c>
      <c r="E30" s="254" t="s">
        <v>645</v>
      </c>
      <c r="F30" s="254" t="s">
        <v>648</v>
      </c>
      <c r="G30" s="554"/>
      <c r="H30" s="166"/>
      <c r="I30" s="166"/>
      <c r="J30" s="241" t="s">
        <v>3</v>
      </c>
      <c r="K30" s="166"/>
      <c r="L30" s="166"/>
      <c r="M30" s="166"/>
      <c r="N30" s="241" t="s">
        <v>3</v>
      </c>
      <c r="O30" s="166"/>
      <c r="P30" s="166"/>
      <c r="Q30" s="166"/>
      <c r="R30" s="241" t="s">
        <v>3</v>
      </c>
      <c r="S30" s="166"/>
      <c r="T30" s="166"/>
      <c r="U30" s="166"/>
      <c r="V30" s="233" t="s">
        <v>3</v>
      </c>
      <c r="W30" s="166"/>
      <c r="X30" s="166"/>
      <c r="Y30" s="166"/>
      <c r="Z30" s="233" t="s">
        <v>3</v>
      </c>
      <c r="AA30" s="166"/>
      <c r="AB30" s="166"/>
      <c r="AC30" s="166"/>
      <c r="AD30" s="233" t="s">
        <v>3</v>
      </c>
      <c r="AE30" s="166"/>
      <c r="AF30" s="8"/>
      <c r="AG30" s="8"/>
      <c r="AH30" s="8"/>
      <c r="AI30" s="8"/>
    </row>
    <row r="31" spans="2:35" ht="48" customHeight="1" outlineLevel="1">
      <c r="B31" s="134"/>
      <c r="C31" s="242" t="s">
        <v>649</v>
      </c>
      <c r="D31" s="539"/>
      <c r="E31" s="254"/>
      <c r="F31" s="254"/>
      <c r="G31" s="554"/>
      <c r="H31" s="166"/>
      <c r="I31" s="166"/>
      <c r="J31" s="241" t="s">
        <v>3</v>
      </c>
      <c r="K31" s="166"/>
      <c r="L31" s="166"/>
      <c r="M31" s="166"/>
      <c r="N31" s="241" t="s">
        <v>3</v>
      </c>
      <c r="O31" s="166"/>
      <c r="P31" s="166"/>
      <c r="Q31" s="166"/>
      <c r="R31" s="241" t="s">
        <v>3</v>
      </c>
      <c r="S31" s="166"/>
      <c r="T31" s="166"/>
      <c r="U31" s="171"/>
      <c r="V31" s="243"/>
      <c r="W31" s="166"/>
      <c r="X31" s="166"/>
      <c r="Y31" s="171"/>
      <c r="Z31" s="243"/>
      <c r="AA31" s="166"/>
      <c r="AB31" s="166"/>
      <c r="AC31" s="171"/>
      <c r="AD31" s="243"/>
      <c r="AE31" s="166"/>
      <c r="AF31" s="8"/>
      <c r="AG31" s="8"/>
      <c r="AH31" s="8"/>
      <c r="AI31" s="8"/>
    </row>
    <row r="32" spans="2:35" ht="33.75" customHeight="1" outlineLevel="1">
      <c r="B32" s="134" t="s">
        <v>516</v>
      </c>
      <c r="C32" s="242" t="s">
        <v>515</v>
      </c>
      <c r="D32" s="539"/>
      <c r="E32" s="254" t="s">
        <v>832</v>
      </c>
      <c r="F32" s="254" t="s">
        <v>833</v>
      </c>
      <c r="G32" s="555"/>
      <c r="H32" s="166"/>
      <c r="I32" s="166"/>
      <c r="J32" s="241"/>
      <c r="K32" s="166"/>
      <c r="L32" s="166"/>
      <c r="M32" s="241" t="s">
        <v>3</v>
      </c>
      <c r="N32" s="241"/>
      <c r="O32" s="166"/>
      <c r="P32" s="166"/>
      <c r="Q32" s="241" t="s">
        <v>3</v>
      </c>
      <c r="R32" s="241"/>
      <c r="S32" s="166"/>
      <c r="T32" s="166"/>
      <c r="U32" s="233" t="s">
        <v>3</v>
      </c>
      <c r="V32" s="233"/>
      <c r="W32" s="166"/>
      <c r="X32" s="166"/>
      <c r="Y32" s="233" t="s">
        <v>3</v>
      </c>
      <c r="Z32" s="233"/>
      <c r="AA32" s="166"/>
      <c r="AB32" s="166"/>
      <c r="AC32" s="233" t="s">
        <v>3</v>
      </c>
      <c r="AD32" s="233"/>
      <c r="AE32" s="166"/>
      <c r="AF32" s="8"/>
      <c r="AG32" s="8"/>
      <c r="AH32" s="8"/>
      <c r="AI32" s="8"/>
    </row>
    <row r="33" spans="2:35" ht="36.75" customHeight="1" outlineLevel="1">
      <c r="B33" s="134"/>
      <c r="C33" s="242" t="s">
        <v>650</v>
      </c>
      <c r="D33" s="245"/>
      <c r="E33" s="254"/>
      <c r="F33" s="256"/>
      <c r="G33" s="246"/>
      <c r="H33" s="255"/>
      <c r="I33" s="166"/>
      <c r="J33" s="241"/>
      <c r="K33" s="166"/>
      <c r="L33" s="166"/>
      <c r="M33" s="241" t="s">
        <v>3</v>
      </c>
      <c r="N33" s="241"/>
      <c r="O33" s="166"/>
      <c r="P33" s="166"/>
      <c r="Q33" s="241" t="s">
        <v>3</v>
      </c>
      <c r="R33" s="241"/>
      <c r="S33" s="166"/>
      <c r="T33" s="166"/>
      <c r="U33" s="243"/>
      <c r="V33" s="243"/>
      <c r="W33" s="166"/>
      <c r="X33" s="166"/>
      <c r="Y33" s="243"/>
      <c r="Z33" s="243"/>
      <c r="AA33" s="166"/>
      <c r="AB33" s="166"/>
      <c r="AC33" s="243"/>
      <c r="AD33" s="243"/>
      <c r="AE33" s="166"/>
      <c r="AF33" s="8"/>
      <c r="AG33" s="8"/>
      <c r="AH33" s="8"/>
      <c r="AI33" s="8"/>
    </row>
    <row r="34" spans="2:35" ht="47.25" customHeight="1">
      <c r="B34" s="283">
        <v>3</v>
      </c>
      <c r="C34" s="434" t="s">
        <v>293</v>
      </c>
      <c r="D34" s="435"/>
      <c r="E34" s="435"/>
      <c r="F34" s="435"/>
      <c r="G34" s="553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8"/>
      <c r="AG34" s="8"/>
      <c r="AH34" s="8"/>
      <c r="AI34" s="8"/>
    </row>
    <row r="35" spans="2:35" ht="31.5">
      <c r="B35" s="283"/>
      <c r="C35" s="285" t="s">
        <v>155</v>
      </c>
      <c r="D35" s="166"/>
      <c r="E35" s="240"/>
      <c r="F35" s="240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8"/>
      <c r="AG35" s="8"/>
      <c r="AH35" s="8"/>
      <c r="AI35" s="8"/>
    </row>
    <row r="36" spans="2:35" ht="111.75" customHeight="1">
      <c r="B36" s="168" t="s">
        <v>66</v>
      </c>
      <c r="C36" s="285" t="s">
        <v>109</v>
      </c>
      <c r="D36" s="328" t="s">
        <v>720</v>
      </c>
      <c r="E36" s="240">
        <v>41640</v>
      </c>
      <c r="F36" s="240">
        <v>42735</v>
      </c>
      <c r="G36" s="510" t="s">
        <v>339</v>
      </c>
      <c r="H36" s="301" t="s">
        <v>3</v>
      </c>
      <c r="I36" s="301" t="s">
        <v>3</v>
      </c>
      <c r="J36" s="301" t="s">
        <v>3</v>
      </c>
      <c r="K36" s="301" t="s">
        <v>3</v>
      </c>
      <c r="L36" s="301" t="s">
        <v>3</v>
      </c>
      <c r="M36" s="301" t="s">
        <v>3</v>
      </c>
      <c r="N36" s="301" t="s">
        <v>3</v>
      </c>
      <c r="O36" s="301" t="s">
        <v>3</v>
      </c>
      <c r="P36" s="301" t="s">
        <v>3</v>
      </c>
      <c r="Q36" s="301" t="s">
        <v>3</v>
      </c>
      <c r="R36" s="301" t="s">
        <v>3</v>
      </c>
      <c r="S36" s="301" t="s">
        <v>3</v>
      </c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8"/>
      <c r="AG36" s="8"/>
      <c r="AH36" s="8"/>
      <c r="AI36" s="8"/>
    </row>
    <row r="37" spans="2:35" ht="63.75" customHeight="1" outlineLevel="1">
      <c r="B37" s="168" t="s">
        <v>148</v>
      </c>
      <c r="C37" s="285" t="s">
        <v>113</v>
      </c>
      <c r="D37" s="328" t="s">
        <v>721</v>
      </c>
      <c r="E37" s="240" t="s">
        <v>834</v>
      </c>
      <c r="F37" s="240" t="s">
        <v>835</v>
      </c>
      <c r="G37" s="511"/>
      <c r="H37" s="166"/>
      <c r="I37" s="166"/>
      <c r="J37" s="166"/>
      <c r="K37" s="284" t="s">
        <v>3</v>
      </c>
      <c r="L37" s="166"/>
      <c r="M37" s="166"/>
      <c r="N37" s="166"/>
      <c r="O37" s="284" t="s">
        <v>3</v>
      </c>
      <c r="P37" s="166"/>
      <c r="Q37" s="166"/>
      <c r="R37" s="166"/>
      <c r="S37" s="284" t="s">
        <v>3</v>
      </c>
      <c r="T37" s="166"/>
      <c r="U37" s="166"/>
      <c r="V37" s="166"/>
      <c r="W37" s="233" t="s">
        <v>3</v>
      </c>
      <c r="X37" s="166"/>
      <c r="Y37" s="166"/>
      <c r="Z37" s="166"/>
      <c r="AA37" s="233" t="s">
        <v>3</v>
      </c>
      <c r="AB37" s="166"/>
      <c r="AC37" s="166"/>
      <c r="AD37" s="166"/>
      <c r="AE37" s="233" t="s">
        <v>3</v>
      </c>
      <c r="AF37" s="8"/>
      <c r="AG37" s="8"/>
      <c r="AH37" s="8"/>
      <c r="AI37" s="8"/>
    </row>
    <row r="38" spans="2:35" ht="105.75" customHeight="1" outlineLevel="1">
      <c r="B38" s="168" t="s">
        <v>149</v>
      </c>
      <c r="C38" s="285" t="s">
        <v>664</v>
      </c>
      <c r="D38" s="561" t="s">
        <v>720</v>
      </c>
      <c r="E38" s="240" t="s">
        <v>836</v>
      </c>
      <c r="F38" s="240" t="s">
        <v>837</v>
      </c>
      <c r="G38" s="511"/>
      <c r="H38" s="166"/>
      <c r="I38" s="284" t="s">
        <v>3</v>
      </c>
      <c r="J38" s="166"/>
      <c r="K38" s="284" t="s">
        <v>3</v>
      </c>
      <c r="L38" s="166"/>
      <c r="M38" s="284" t="s">
        <v>3</v>
      </c>
      <c r="N38" s="166"/>
      <c r="O38" s="284" t="s">
        <v>3</v>
      </c>
      <c r="P38" s="166"/>
      <c r="Q38" s="284" t="s">
        <v>3</v>
      </c>
      <c r="R38" s="166"/>
      <c r="S38" s="284" t="s">
        <v>3</v>
      </c>
      <c r="T38" s="166"/>
      <c r="U38" s="233" t="s">
        <v>3</v>
      </c>
      <c r="V38" s="166"/>
      <c r="W38" s="233" t="s">
        <v>3</v>
      </c>
      <c r="X38" s="166"/>
      <c r="Y38" s="233" t="s">
        <v>3</v>
      </c>
      <c r="Z38" s="166"/>
      <c r="AA38" s="233" t="s">
        <v>3</v>
      </c>
      <c r="AB38" s="166"/>
      <c r="AC38" s="233" t="s">
        <v>3</v>
      </c>
      <c r="AD38" s="166"/>
      <c r="AE38" s="233" t="s">
        <v>3</v>
      </c>
      <c r="AF38" s="8"/>
      <c r="AG38" s="8"/>
      <c r="AH38" s="8"/>
      <c r="AI38" s="8"/>
    </row>
    <row r="39" spans="2:35" ht="49.5" customHeight="1" outlineLevel="1">
      <c r="B39" s="168" t="s">
        <v>150</v>
      </c>
      <c r="C39" s="285" t="s">
        <v>115</v>
      </c>
      <c r="D39" s="562"/>
      <c r="E39" s="240">
        <v>42370</v>
      </c>
      <c r="F39" s="240">
        <v>42460</v>
      </c>
      <c r="G39" s="512"/>
      <c r="H39" s="166"/>
      <c r="I39" s="166"/>
      <c r="J39" s="355"/>
      <c r="K39" s="355"/>
      <c r="L39" s="355"/>
      <c r="M39" s="354"/>
      <c r="N39" s="355"/>
      <c r="O39" s="355"/>
      <c r="P39" s="301" t="s">
        <v>3</v>
      </c>
      <c r="Q39" s="354"/>
      <c r="R39" s="355"/>
      <c r="S39" s="166"/>
      <c r="T39" s="166"/>
      <c r="U39" s="233" t="s">
        <v>3</v>
      </c>
      <c r="V39" s="166"/>
      <c r="W39" s="166"/>
      <c r="X39" s="166"/>
      <c r="Y39" s="233" t="s">
        <v>3</v>
      </c>
      <c r="Z39" s="166"/>
      <c r="AA39" s="166"/>
      <c r="AB39" s="166"/>
      <c r="AC39" s="233" t="s">
        <v>3</v>
      </c>
      <c r="AD39" s="166"/>
      <c r="AE39" s="166"/>
      <c r="AF39" s="8"/>
      <c r="AG39" s="8"/>
      <c r="AH39" s="8"/>
      <c r="AI39" s="8"/>
    </row>
    <row r="40" spans="2:35" ht="102" customHeight="1">
      <c r="B40" s="168" t="s">
        <v>67</v>
      </c>
      <c r="C40" s="285" t="s">
        <v>116</v>
      </c>
      <c r="D40" s="328" t="s">
        <v>720</v>
      </c>
      <c r="E40" s="240">
        <v>41640</v>
      </c>
      <c r="F40" s="240">
        <v>42735</v>
      </c>
      <c r="G40" s="510" t="s">
        <v>340</v>
      </c>
      <c r="H40" s="301" t="s">
        <v>3</v>
      </c>
      <c r="I40" s="301" t="s">
        <v>3</v>
      </c>
      <c r="J40" s="301" t="s">
        <v>3</v>
      </c>
      <c r="K40" s="301" t="s">
        <v>3</v>
      </c>
      <c r="L40" s="301" t="s">
        <v>3</v>
      </c>
      <c r="M40" s="301" t="s">
        <v>3</v>
      </c>
      <c r="N40" s="301" t="s">
        <v>3</v>
      </c>
      <c r="O40" s="301" t="s">
        <v>3</v>
      </c>
      <c r="P40" s="301" t="s">
        <v>3</v>
      </c>
      <c r="Q40" s="301" t="s">
        <v>3</v>
      </c>
      <c r="R40" s="301" t="s">
        <v>3</v>
      </c>
      <c r="S40" s="301" t="s">
        <v>3</v>
      </c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8"/>
      <c r="AG40" s="8"/>
      <c r="AH40" s="8"/>
      <c r="AI40" s="8"/>
    </row>
    <row r="41" spans="2:35" ht="50.25" customHeight="1" outlineLevel="1">
      <c r="B41" s="168" t="s">
        <v>128</v>
      </c>
      <c r="C41" s="305" t="s">
        <v>722</v>
      </c>
      <c r="D41" s="328" t="s">
        <v>724</v>
      </c>
      <c r="E41" s="240" t="s">
        <v>838</v>
      </c>
      <c r="F41" s="240" t="s">
        <v>839</v>
      </c>
      <c r="G41" s="511"/>
      <c r="H41" s="166"/>
      <c r="I41" s="166"/>
      <c r="J41" s="355" t="s">
        <v>3</v>
      </c>
      <c r="K41" s="355"/>
      <c r="L41" s="355"/>
      <c r="M41" s="355"/>
      <c r="N41" s="355" t="s">
        <v>3</v>
      </c>
      <c r="O41" s="355"/>
      <c r="P41" s="355"/>
      <c r="Q41" s="355"/>
      <c r="R41" s="355" t="s">
        <v>3</v>
      </c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8"/>
      <c r="AG41" s="8"/>
      <c r="AH41" s="8"/>
      <c r="AI41" s="8"/>
    </row>
    <row r="42" spans="2:35" ht="101.25" customHeight="1" outlineLevel="1">
      <c r="B42" s="168" t="s">
        <v>129</v>
      </c>
      <c r="C42" s="285" t="s">
        <v>120</v>
      </c>
      <c r="D42" s="328" t="s">
        <v>719</v>
      </c>
      <c r="E42" s="240" t="s">
        <v>838</v>
      </c>
      <c r="F42" s="240" t="s">
        <v>839</v>
      </c>
      <c r="G42" s="511"/>
      <c r="H42" s="166"/>
      <c r="I42" s="304"/>
      <c r="J42" s="355" t="s">
        <v>3</v>
      </c>
      <c r="K42" s="355"/>
      <c r="L42" s="355"/>
      <c r="M42" s="354"/>
      <c r="N42" s="355" t="s">
        <v>3</v>
      </c>
      <c r="O42" s="355"/>
      <c r="P42" s="355"/>
      <c r="Q42" s="354"/>
      <c r="R42" s="355" t="s">
        <v>3</v>
      </c>
      <c r="S42" s="166"/>
      <c r="T42" s="166"/>
      <c r="U42" s="233" t="s">
        <v>3</v>
      </c>
      <c r="V42" s="166"/>
      <c r="W42" s="166"/>
      <c r="X42" s="166"/>
      <c r="Y42" s="233" t="s">
        <v>3</v>
      </c>
      <c r="Z42" s="166"/>
      <c r="AA42" s="166"/>
      <c r="AB42" s="166"/>
      <c r="AC42" s="233" t="s">
        <v>3</v>
      </c>
      <c r="AD42" s="166"/>
      <c r="AE42" s="166"/>
      <c r="AF42" s="8"/>
      <c r="AG42" s="8"/>
      <c r="AH42" s="8"/>
      <c r="AI42" s="8"/>
    </row>
    <row r="43" spans="2:35" ht="53.25" customHeight="1" outlineLevel="1">
      <c r="B43" s="168" t="s">
        <v>130</v>
      </c>
      <c r="C43" s="285" t="s">
        <v>121</v>
      </c>
      <c r="D43" s="170"/>
      <c r="E43" s="240" t="s">
        <v>840</v>
      </c>
      <c r="F43" s="240" t="s">
        <v>841</v>
      </c>
      <c r="G43" s="511"/>
      <c r="H43" s="166"/>
      <c r="I43" s="304" t="s">
        <v>3</v>
      </c>
      <c r="J43" s="166"/>
      <c r="K43" s="166"/>
      <c r="L43" s="166"/>
      <c r="M43" s="304" t="s">
        <v>3</v>
      </c>
      <c r="N43" s="166"/>
      <c r="O43" s="166"/>
      <c r="P43" s="166"/>
      <c r="Q43" s="304" t="s">
        <v>3</v>
      </c>
      <c r="R43" s="166"/>
      <c r="S43" s="166"/>
      <c r="T43" s="166"/>
      <c r="U43" s="233" t="s">
        <v>3</v>
      </c>
      <c r="V43" s="166"/>
      <c r="W43" s="166"/>
      <c r="X43" s="166"/>
      <c r="Y43" s="233" t="s">
        <v>3</v>
      </c>
      <c r="Z43" s="166"/>
      <c r="AA43" s="166"/>
      <c r="AB43" s="166"/>
      <c r="AC43" s="233" t="s">
        <v>3</v>
      </c>
      <c r="AD43" s="166"/>
      <c r="AE43" s="166"/>
      <c r="AF43" s="8"/>
      <c r="AG43" s="8"/>
      <c r="AH43" s="8"/>
      <c r="AI43" s="8"/>
    </row>
    <row r="44" spans="2:35" ht="72.75" customHeight="1" outlineLevel="1">
      <c r="B44" s="168" t="s">
        <v>560</v>
      </c>
      <c r="C44" s="305" t="s">
        <v>725</v>
      </c>
      <c r="D44" s="561" t="s">
        <v>721</v>
      </c>
      <c r="E44" s="240" t="s">
        <v>840</v>
      </c>
      <c r="F44" s="240" t="s">
        <v>841</v>
      </c>
      <c r="G44" s="511"/>
      <c r="H44" s="166"/>
      <c r="I44" s="304" t="s">
        <v>3</v>
      </c>
      <c r="J44" s="166"/>
      <c r="K44" s="166"/>
      <c r="L44" s="166"/>
      <c r="M44" s="304" t="s">
        <v>3</v>
      </c>
      <c r="N44" s="166"/>
      <c r="O44" s="166"/>
      <c r="P44" s="166"/>
      <c r="Q44" s="304" t="s">
        <v>3</v>
      </c>
      <c r="R44" s="166"/>
      <c r="S44" s="166"/>
      <c r="T44" s="166"/>
      <c r="U44" s="233" t="s">
        <v>3</v>
      </c>
      <c r="V44" s="166"/>
      <c r="W44" s="166"/>
      <c r="X44" s="166"/>
      <c r="Y44" s="233" t="s">
        <v>3</v>
      </c>
      <c r="Z44" s="166"/>
      <c r="AA44" s="166"/>
      <c r="AB44" s="166"/>
      <c r="AC44" s="233" t="s">
        <v>3</v>
      </c>
      <c r="AD44" s="166"/>
      <c r="AE44" s="166"/>
      <c r="AF44" s="8"/>
      <c r="AG44" s="8"/>
      <c r="AH44" s="8"/>
      <c r="AI44" s="8"/>
    </row>
    <row r="45" spans="2:35" ht="57.75" customHeight="1" outlineLevel="1">
      <c r="B45" s="168" t="s">
        <v>561</v>
      </c>
      <c r="C45" s="285" t="s">
        <v>123</v>
      </c>
      <c r="D45" s="562"/>
      <c r="E45" s="240" t="s">
        <v>838</v>
      </c>
      <c r="F45" s="240" t="s">
        <v>839</v>
      </c>
      <c r="G45" s="511"/>
      <c r="H45" s="166"/>
      <c r="I45" s="173"/>
      <c r="J45" s="304" t="s">
        <v>3</v>
      </c>
      <c r="K45" s="173"/>
      <c r="L45" s="173"/>
      <c r="M45" s="173"/>
      <c r="N45" s="304" t="s">
        <v>3</v>
      </c>
      <c r="O45" s="173"/>
      <c r="P45" s="173"/>
      <c r="Q45" s="173"/>
      <c r="R45" s="304" t="s">
        <v>3</v>
      </c>
      <c r="S45" s="173"/>
      <c r="T45" s="166"/>
      <c r="U45" s="166"/>
      <c r="V45" s="233" t="s">
        <v>3</v>
      </c>
      <c r="W45" s="166"/>
      <c r="X45" s="166"/>
      <c r="Y45" s="166"/>
      <c r="Z45" s="233" t="s">
        <v>3</v>
      </c>
      <c r="AA45" s="166"/>
      <c r="AB45" s="166"/>
      <c r="AC45" s="166"/>
      <c r="AD45" s="233" t="s">
        <v>3</v>
      </c>
      <c r="AE45" s="166"/>
      <c r="AF45" s="8"/>
      <c r="AG45" s="8"/>
      <c r="AH45" s="8"/>
      <c r="AI45" s="8"/>
    </row>
    <row r="46" spans="2:35" ht="105" customHeight="1" outlineLevel="1">
      <c r="B46" s="168" t="s">
        <v>131</v>
      </c>
      <c r="C46" s="285" t="s">
        <v>124</v>
      </c>
      <c r="D46" s="328" t="s">
        <v>719</v>
      </c>
      <c r="E46" s="240" t="s">
        <v>834</v>
      </c>
      <c r="F46" s="240" t="s">
        <v>835</v>
      </c>
      <c r="G46" s="511"/>
      <c r="H46" s="166"/>
      <c r="I46" s="168"/>
      <c r="J46" s="168"/>
      <c r="K46" s="168" t="s">
        <v>3</v>
      </c>
      <c r="L46" s="168"/>
      <c r="M46" s="168"/>
      <c r="N46" s="168"/>
      <c r="O46" s="304" t="s">
        <v>3</v>
      </c>
      <c r="P46" s="168"/>
      <c r="Q46" s="304"/>
      <c r="R46" s="168"/>
      <c r="S46" s="168" t="s">
        <v>3</v>
      </c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8"/>
      <c r="AG46" s="8"/>
      <c r="AH46" s="8"/>
      <c r="AI46" s="8"/>
    </row>
    <row r="47" spans="2:35" ht="165.75" customHeight="1" outlineLevel="1">
      <c r="B47" s="168" t="s">
        <v>132</v>
      </c>
      <c r="C47" s="285" t="s">
        <v>125</v>
      </c>
      <c r="D47" s="328" t="s">
        <v>726</v>
      </c>
      <c r="E47" s="240" t="s">
        <v>832</v>
      </c>
      <c r="F47" s="240" t="s">
        <v>833</v>
      </c>
      <c r="G47" s="511"/>
      <c r="H47" s="166"/>
      <c r="I47" s="168"/>
      <c r="J47" s="168"/>
      <c r="K47" s="168"/>
      <c r="L47" s="304"/>
      <c r="M47" s="168" t="s">
        <v>3</v>
      </c>
      <c r="N47" s="304"/>
      <c r="O47" s="168"/>
      <c r="P47" s="304"/>
      <c r="Q47" s="304" t="s">
        <v>3</v>
      </c>
      <c r="R47" s="304"/>
      <c r="S47" s="168"/>
      <c r="T47" s="233" t="s">
        <v>3</v>
      </c>
      <c r="U47" s="166"/>
      <c r="V47" s="233" t="s">
        <v>3</v>
      </c>
      <c r="W47" s="166"/>
      <c r="X47" s="233" t="s">
        <v>3</v>
      </c>
      <c r="Y47" s="166"/>
      <c r="Z47" s="233" t="s">
        <v>3</v>
      </c>
      <c r="AA47" s="166"/>
      <c r="AB47" s="233" t="s">
        <v>3</v>
      </c>
      <c r="AC47" s="166"/>
      <c r="AD47" s="233" t="s">
        <v>3</v>
      </c>
      <c r="AE47" s="166"/>
      <c r="AF47" s="8"/>
      <c r="AG47" s="8"/>
      <c r="AH47" s="8"/>
      <c r="AI47" s="8"/>
    </row>
    <row r="48" spans="2:35" ht="104.25" customHeight="1" outlineLevel="1">
      <c r="B48" s="168" t="s">
        <v>133</v>
      </c>
      <c r="C48" s="285" t="s">
        <v>126</v>
      </c>
      <c r="D48" s="328" t="s">
        <v>719</v>
      </c>
      <c r="E48" s="240" t="s">
        <v>842</v>
      </c>
      <c r="F48" s="240" t="s">
        <v>839</v>
      </c>
      <c r="G48" s="511"/>
      <c r="H48" s="304" t="s">
        <v>3</v>
      </c>
      <c r="I48" s="168" t="s">
        <v>3</v>
      </c>
      <c r="J48" s="168" t="s">
        <v>3</v>
      </c>
      <c r="K48" s="168"/>
      <c r="L48" s="304" t="s">
        <v>3</v>
      </c>
      <c r="M48" s="168" t="s">
        <v>3</v>
      </c>
      <c r="N48" s="168" t="s">
        <v>3</v>
      </c>
      <c r="O48" s="168"/>
      <c r="P48" s="304" t="s">
        <v>3</v>
      </c>
      <c r="Q48" s="168" t="s">
        <v>3</v>
      </c>
      <c r="R48" s="168" t="s">
        <v>3</v>
      </c>
      <c r="S48" s="168"/>
      <c r="T48" s="233" t="s">
        <v>3</v>
      </c>
      <c r="U48" s="166"/>
      <c r="V48" s="166"/>
      <c r="W48" s="166"/>
      <c r="X48" s="233" t="s">
        <v>3</v>
      </c>
      <c r="Y48" s="166"/>
      <c r="Z48" s="166"/>
      <c r="AA48" s="166"/>
      <c r="AB48" s="233" t="s">
        <v>3</v>
      </c>
      <c r="AC48" s="166"/>
      <c r="AD48" s="166"/>
      <c r="AE48" s="166"/>
      <c r="AF48" s="8"/>
      <c r="AG48" s="8"/>
      <c r="AH48" s="8"/>
      <c r="AI48" s="8"/>
    </row>
    <row r="49" spans="2:35" ht="36.75" customHeight="1">
      <c r="B49" s="168" t="s">
        <v>138</v>
      </c>
      <c r="C49" s="285" t="s">
        <v>141</v>
      </c>
      <c r="D49" s="540" t="s">
        <v>726</v>
      </c>
      <c r="E49" s="240" t="s">
        <v>843</v>
      </c>
      <c r="F49" s="240" t="s">
        <v>844</v>
      </c>
      <c r="G49" s="540" t="s">
        <v>342</v>
      </c>
      <c r="H49" s="301" t="s">
        <v>3</v>
      </c>
      <c r="I49" s="301" t="s">
        <v>3</v>
      </c>
      <c r="J49" s="301" t="s">
        <v>3</v>
      </c>
      <c r="K49" s="301" t="s">
        <v>3</v>
      </c>
      <c r="L49" s="166"/>
      <c r="M49" s="166"/>
      <c r="N49" s="284"/>
      <c r="O49" s="284"/>
      <c r="P49" s="304" t="s">
        <v>3</v>
      </c>
      <c r="Q49" s="304" t="s">
        <v>3</v>
      </c>
      <c r="R49" s="304" t="s">
        <v>3</v>
      </c>
      <c r="S49" s="304" t="s">
        <v>3</v>
      </c>
      <c r="T49" s="233" t="s">
        <v>3</v>
      </c>
      <c r="U49" s="233" t="s">
        <v>3</v>
      </c>
      <c r="V49" s="233" t="s">
        <v>3</v>
      </c>
      <c r="W49" s="233" t="s">
        <v>3</v>
      </c>
      <c r="X49" s="233" t="s">
        <v>3</v>
      </c>
      <c r="Y49" s="233" t="s">
        <v>3</v>
      </c>
      <c r="Z49" s="233" t="s">
        <v>3</v>
      </c>
      <c r="AA49" s="233" t="s">
        <v>3</v>
      </c>
      <c r="AB49" s="233" t="s">
        <v>3</v>
      </c>
      <c r="AC49" s="233" t="s">
        <v>3</v>
      </c>
      <c r="AD49" s="233" t="s">
        <v>3</v>
      </c>
      <c r="AE49" s="233" t="s">
        <v>3</v>
      </c>
      <c r="AF49" s="8"/>
      <c r="AG49" s="8"/>
      <c r="AH49" s="8"/>
      <c r="AI49" s="8"/>
    </row>
    <row r="50" spans="2:35" ht="47.25" customHeight="1" outlineLevel="1">
      <c r="B50" s="168" t="s">
        <v>144</v>
      </c>
      <c r="C50" s="158" t="s">
        <v>333</v>
      </c>
      <c r="D50" s="541"/>
      <c r="E50" s="240">
        <v>42370</v>
      </c>
      <c r="F50" s="240">
        <v>42735</v>
      </c>
      <c r="G50" s="541"/>
      <c r="H50" s="304"/>
      <c r="I50" s="166"/>
      <c r="J50" s="166"/>
      <c r="K50" s="166"/>
      <c r="L50" s="166"/>
      <c r="M50" s="166"/>
      <c r="N50" s="304"/>
      <c r="O50" s="304"/>
      <c r="P50" s="304" t="s">
        <v>3</v>
      </c>
      <c r="Q50" s="304" t="s">
        <v>3</v>
      </c>
      <c r="R50" s="304" t="s">
        <v>3</v>
      </c>
      <c r="S50" s="304" t="s">
        <v>3</v>
      </c>
      <c r="T50" s="233" t="s">
        <v>3</v>
      </c>
      <c r="U50" s="233" t="s">
        <v>3</v>
      </c>
      <c r="V50" s="233" t="s">
        <v>3</v>
      </c>
      <c r="W50" s="233" t="s">
        <v>3</v>
      </c>
      <c r="X50" s="233" t="s">
        <v>3</v>
      </c>
      <c r="Y50" s="233" t="s">
        <v>3</v>
      </c>
      <c r="Z50" s="233" t="s">
        <v>3</v>
      </c>
      <c r="AA50" s="233" t="s">
        <v>3</v>
      </c>
      <c r="AB50" s="233" t="s">
        <v>3</v>
      </c>
      <c r="AC50" s="233" t="s">
        <v>3</v>
      </c>
      <c r="AD50" s="233" t="s">
        <v>3</v>
      </c>
      <c r="AE50" s="233" t="s">
        <v>3</v>
      </c>
      <c r="AF50" s="8"/>
      <c r="AG50" s="8"/>
      <c r="AH50" s="8"/>
      <c r="AI50" s="8"/>
    </row>
    <row r="51" spans="2:35" ht="43.5" customHeight="1" outlineLevel="1">
      <c r="B51" s="168" t="s">
        <v>145</v>
      </c>
      <c r="C51" s="158" t="s">
        <v>143</v>
      </c>
      <c r="D51" s="541"/>
      <c r="E51" s="240">
        <v>42370</v>
      </c>
      <c r="F51" s="240">
        <v>42735</v>
      </c>
      <c r="G51" s="541"/>
      <c r="H51" s="304"/>
      <c r="I51" s="166"/>
      <c r="J51" s="166"/>
      <c r="K51" s="166"/>
      <c r="L51" s="166"/>
      <c r="M51" s="166"/>
      <c r="N51" s="166"/>
      <c r="O51" s="166"/>
      <c r="P51" s="168" t="s">
        <v>3</v>
      </c>
      <c r="Q51" s="304" t="s">
        <v>3</v>
      </c>
      <c r="R51" s="304" t="s">
        <v>3</v>
      </c>
      <c r="S51" s="304" t="s">
        <v>3</v>
      </c>
      <c r="T51" s="233" t="s">
        <v>3</v>
      </c>
      <c r="U51" s="233" t="s">
        <v>3</v>
      </c>
      <c r="V51" s="233" t="s">
        <v>3</v>
      </c>
      <c r="W51" s="233" t="s">
        <v>3</v>
      </c>
      <c r="X51" s="233" t="s">
        <v>3</v>
      </c>
      <c r="Y51" s="233" t="s">
        <v>3</v>
      </c>
      <c r="Z51" s="233" t="s">
        <v>3</v>
      </c>
      <c r="AA51" s="233" t="s">
        <v>3</v>
      </c>
      <c r="AB51" s="233" t="s">
        <v>3</v>
      </c>
      <c r="AC51" s="233" t="s">
        <v>3</v>
      </c>
      <c r="AD51" s="233" t="s">
        <v>3</v>
      </c>
      <c r="AE51" s="233" t="s">
        <v>3</v>
      </c>
      <c r="AF51" s="8"/>
      <c r="AG51" s="8"/>
      <c r="AH51" s="8"/>
      <c r="AI51" s="8"/>
    </row>
    <row r="52" spans="2:35" ht="34.5" customHeight="1" outlineLevel="1">
      <c r="B52" s="168" t="s">
        <v>601</v>
      </c>
      <c r="C52" s="158" t="s">
        <v>564</v>
      </c>
      <c r="D52" s="541"/>
      <c r="E52" s="240">
        <v>41640</v>
      </c>
      <c r="F52" s="240">
        <v>42004</v>
      </c>
      <c r="G52" s="542"/>
      <c r="H52" s="304" t="s">
        <v>3</v>
      </c>
      <c r="I52" s="304" t="s">
        <v>3</v>
      </c>
      <c r="J52" s="304" t="s">
        <v>3</v>
      </c>
      <c r="K52" s="304" t="s">
        <v>3</v>
      </c>
      <c r="L52" s="304"/>
      <c r="M52" s="304"/>
      <c r="N52" s="304"/>
      <c r="O52" s="171"/>
      <c r="P52" s="171"/>
      <c r="Q52" s="304"/>
      <c r="R52" s="304"/>
      <c r="S52" s="304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8"/>
      <c r="AG52" s="8"/>
      <c r="AH52" s="8"/>
      <c r="AI52" s="8"/>
    </row>
    <row r="53" spans="2:35" ht="34.5" customHeight="1" outlineLevel="1">
      <c r="B53" s="168"/>
      <c r="C53" s="158" t="s">
        <v>723</v>
      </c>
      <c r="D53" s="542"/>
      <c r="E53" s="254"/>
      <c r="F53" s="254"/>
      <c r="G53" s="306"/>
      <c r="H53" s="302"/>
      <c r="I53" s="302"/>
      <c r="J53" s="302"/>
      <c r="K53" s="302" t="s">
        <v>3</v>
      </c>
      <c r="L53" s="302"/>
      <c r="M53" s="302"/>
      <c r="N53" s="302"/>
      <c r="O53" s="166"/>
      <c r="P53" s="166"/>
      <c r="Q53" s="302"/>
      <c r="R53" s="302"/>
      <c r="S53" s="302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8"/>
      <c r="AG53" s="8"/>
      <c r="AH53" s="8"/>
      <c r="AI53" s="8"/>
    </row>
    <row r="54" spans="2:35" ht="47.25" customHeight="1">
      <c r="B54" s="168">
        <v>4</v>
      </c>
      <c r="C54" s="434" t="s">
        <v>460</v>
      </c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8"/>
      <c r="AG54" s="8"/>
      <c r="AH54" s="8"/>
      <c r="AI54" s="8"/>
    </row>
    <row r="55" spans="2:35" ht="31.5">
      <c r="B55" s="168"/>
      <c r="C55" s="234" t="s">
        <v>155</v>
      </c>
      <c r="D55" s="166"/>
      <c r="E55" s="240"/>
      <c r="F55" s="240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8"/>
      <c r="AG55" s="8"/>
      <c r="AH55" s="8"/>
      <c r="AI55" s="8"/>
    </row>
    <row r="56" spans="2:35" ht="55.5" customHeight="1">
      <c r="B56" s="168" t="s">
        <v>77</v>
      </c>
      <c r="C56" s="234" t="s">
        <v>158</v>
      </c>
      <c r="D56" s="540" t="s">
        <v>556</v>
      </c>
      <c r="E56" s="240">
        <v>41640</v>
      </c>
      <c r="F56" s="240">
        <v>42735</v>
      </c>
      <c r="G56" s="419" t="s">
        <v>1</v>
      </c>
      <c r="H56" s="261" t="s">
        <v>3</v>
      </c>
      <c r="I56" s="261" t="s">
        <v>3</v>
      </c>
      <c r="J56" s="261" t="s">
        <v>3</v>
      </c>
      <c r="K56" s="243" t="s">
        <v>3</v>
      </c>
      <c r="L56" s="261" t="s">
        <v>3</v>
      </c>
      <c r="M56" s="261" t="s">
        <v>3</v>
      </c>
      <c r="N56" s="261" t="s">
        <v>3</v>
      </c>
      <c r="O56" s="243" t="s">
        <v>3</v>
      </c>
      <c r="P56" s="261" t="s">
        <v>3</v>
      </c>
      <c r="Q56" s="261" t="s">
        <v>3</v>
      </c>
      <c r="R56" s="261" t="s">
        <v>3</v>
      </c>
      <c r="S56" s="243" t="s">
        <v>3</v>
      </c>
      <c r="T56" s="233" t="s">
        <v>3</v>
      </c>
      <c r="U56" s="233" t="s">
        <v>3</v>
      </c>
      <c r="V56" s="233" t="s">
        <v>3</v>
      </c>
      <c r="W56" s="233" t="s">
        <v>3</v>
      </c>
      <c r="X56" s="233" t="s">
        <v>3</v>
      </c>
      <c r="Y56" s="233" t="s">
        <v>3</v>
      </c>
      <c r="Z56" s="233" t="s">
        <v>3</v>
      </c>
      <c r="AA56" s="233" t="s">
        <v>3</v>
      </c>
      <c r="AB56" s="233" t="s">
        <v>3</v>
      </c>
      <c r="AC56" s="233" t="s">
        <v>3</v>
      </c>
      <c r="AD56" s="233" t="s">
        <v>3</v>
      </c>
      <c r="AE56" s="233" t="s">
        <v>3</v>
      </c>
      <c r="AF56" s="8"/>
      <c r="AG56" s="8"/>
      <c r="AH56" s="8"/>
      <c r="AI56" s="8"/>
    </row>
    <row r="57" spans="2:35" ht="86.25" customHeight="1" outlineLevel="1">
      <c r="B57" s="168" t="s">
        <v>159</v>
      </c>
      <c r="C57" s="234" t="s">
        <v>168</v>
      </c>
      <c r="D57" s="541"/>
      <c r="E57" s="240" t="s">
        <v>834</v>
      </c>
      <c r="F57" s="240" t="s">
        <v>835</v>
      </c>
      <c r="G57" s="420"/>
      <c r="H57" s="166"/>
      <c r="I57" s="233"/>
      <c r="J57" s="166"/>
      <c r="K57" s="233" t="s">
        <v>3</v>
      </c>
      <c r="L57" s="166"/>
      <c r="M57" s="233"/>
      <c r="N57" s="166"/>
      <c r="O57" s="233" t="s">
        <v>3</v>
      </c>
      <c r="P57" s="166"/>
      <c r="Q57" s="233"/>
      <c r="R57" s="166"/>
      <c r="S57" s="233" t="s">
        <v>3</v>
      </c>
      <c r="T57" s="166"/>
      <c r="U57" s="233"/>
      <c r="V57" s="166"/>
      <c r="W57" s="233" t="s">
        <v>3</v>
      </c>
      <c r="X57" s="166"/>
      <c r="Y57" s="233"/>
      <c r="Z57" s="166"/>
      <c r="AA57" s="233" t="s">
        <v>3</v>
      </c>
      <c r="AB57" s="166"/>
      <c r="AC57" s="233"/>
      <c r="AD57" s="166"/>
      <c r="AE57" s="233" t="s">
        <v>3</v>
      </c>
      <c r="AF57" s="8"/>
      <c r="AG57" s="8"/>
      <c r="AH57" s="8"/>
      <c r="AI57" s="8"/>
    </row>
    <row r="58" spans="2:35" ht="54.75" customHeight="1" outlineLevel="1">
      <c r="B58" s="168"/>
      <c r="C58" s="262" t="s">
        <v>657</v>
      </c>
      <c r="D58" s="541"/>
      <c r="E58" s="240"/>
      <c r="F58" s="240"/>
      <c r="G58" s="420"/>
      <c r="H58" s="166"/>
      <c r="I58" s="261"/>
      <c r="J58" s="166"/>
      <c r="K58" s="261" t="s">
        <v>3</v>
      </c>
      <c r="L58" s="166"/>
      <c r="M58" s="261"/>
      <c r="N58" s="166"/>
      <c r="O58" s="261" t="s">
        <v>3</v>
      </c>
      <c r="P58" s="166"/>
      <c r="Q58" s="261"/>
      <c r="R58" s="166"/>
      <c r="S58" s="261" t="s">
        <v>3</v>
      </c>
      <c r="T58" s="166"/>
      <c r="U58" s="261"/>
      <c r="V58" s="166"/>
      <c r="W58" s="261"/>
      <c r="X58" s="166"/>
      <c r="Y58" s="261"/>
      <c r="Z58" s="166"/>
      <c r="AA58" s="261"/>
      <c r="AB58" s="166"/>
      <c r="AC58" s="261"/>
      <c r="AD58" s="166"/>
      <c r="AE58" s="261"/>
      <c r="AF58" s="8"/>
      <c r="AG58" s="8"/>
      <c r="AH58" s="8"/>
      <c r="AI58" s="8"/>
    </row>
    <row r="59" spans="2:35" ht="47.25" outlineLevel="1">
      <c r="B59" s="168" t="s">
        <v>162</v>
      </c>
      <c r="C59" s="234" t="s">
        <v>175</v>
      </c>
      <c r="D59" s="541"/>
      <c r="E59" s="240" t="s">
        <v>834</v>
      </c>
      <c r="F59" s="240" t="s">
        <v>835</v>
      </c>
      <c r="G59" s="421"/>
      <c r="H59" s="166"/>
      <c r="I59" s="166"/>
      <c r="J59" s="166"/>
      <c r="K59" s="233" t="s">
        <v>3</v>
      </c>
      <c r="L59" s="166"/>
      <c r="M59" s="166"/>
      <c r="N59" s="166"/>
      <c r="O59" s="233" t="s">
        <v>3</v>
      </c>
      <c r="P59" s="166"/>
      <c r="Q59" s="166"/>
      <c r="R59" s="166"/>
      <c r="S59" s="233" t="s">
        <v>3</v>
      </c>
      <c r="T59" s="166"/>
      <c r="U59" s="166"/>
      <c r="V59" s="166"/>
      <c r="W59" s="233" t="s">
        <v>3</v>
      </c>
      <c r="X59" s="166"/>
      <c r="Y59" s="166"/>
      <c r="Z59" s="166"/>
      <c r="AA59" s="233" t="s">
        <v>3</v>
      </c>
      <c r="AB59" s="166"/>
      <c r="AC59" s="166"/>
      <c r="AD59" s="166"/>
      <c r="AE59" s="233" t="s">
        <v>3</v>
      </c>
      <c r="AF59" s="8"/>
      <c r="AG59" s="8"/>
      <c r="AH59" s="8"/>
      <c r="AI59" s="8"/>
    </row>
    <row r="60" spans="2:35" ht="78" customHeight="1">
      <c r="B60" s="168" t="s">
        <v>78</v>
      </c>
      <c r="C60" s="234" t="s">
        <v>179</v>
      </c>
      <c r="D60" s="541"/>
      <c r="E60" s="240">
        <v>41640</v>
      </c>
      <c r="F60" s="240">
        <v>42735</v>
      </c>
      <c r="G60" s="419" t="s">
        <v>0</v>
      </c>
      <c r="H60" s="168" t="s">
        <v>3</v>
      </c>
      <c r="I60" s="168" t="s">
        <v>3</v>
      </c>
      <c r="J60" s="168" t="s">
        <v>3</v>
      </c>
      <c r="K60" s="243" t="s">
        <v>3</v>
      </c>
      <c r="L60" s="168" t="s">
        <v>3</v>
      </c>
      <c r="M60" s="168" t="s">
        <v>3</v>
      </c>
      <c r="N60" s="168" t="s">
        <v>3</v>
      </c>
      <c r="O60" s="243" t="s">
        <v>3</v>
      </c>
      <c r="P60" s="168" t="s">
        <v>3</v>
      </c>
      <c r="Q60" s="168" t="s">
        <v>3</v>
      </c>
      <c r="R60" s="168" t="s">
        <v>3</v>
      </c>
      <c r="S60" s="243" t="s">
        <v>3</v>
      </c>
      <c r="T60" s="166"/>
      <c r="U60" s="166"/>
      <c r="V60" s="166"/>
      <c r="W60" s="233" t="s">
        <v>3</v>
      </c>
      <c r="X60" s="166"/>
      <c r="Y60" s="166"/>
      <c r="Z60" s="166"/>
      <c r="AA60" s="233" t="s">
        <v>3</v>
      </c>
      <c r="AB60" s="166"/>
      <c r="AC60" s="166"/>
      <c r="AD60" s="166"/>
      <c r="AE60" s="233" t="s">
        <v>3</v>
      </c>
      <c r="AF60" s="8"/>
      <c r="AG60" s="8"/>
      <c r="AH60" s="8"/>
      <c r="AI60" s="8"/>
    </row>
    <row r="61" spans="2:35" ht="107.25" customHeight="1" outlineLevel="1">
      <c r="B61" s="168" t="s">
        <v>169</v>
      </c>
      <c r="C61" s="234" t="s">
        <v>180</v>
      </c>
      <c r="D61" s="541"/>
      <c r="E61" s="240" t="s">
        <v>834</v>
      </c>
      <c r="F61" s="240" t="s">
        <v>845</v>
      </c>
      <c r="G61" s="420"/>
      <c r="H61" s="166"/>
      <c r="I61" s="166"/>
      <c r="J61" s="166"/>
      <c r="K61" s="233" t="s">
        <v>3</v>
      </c>
      <c r="L61" s="166"/>
      <c r="M61" s="166"/>
      <c r="N61" s="166"/>
      <c r="O61" s="233" t="s">
        <v>3</v>
      </c>
      <c r="P61" s="166"/>
      <c r="Q61" s="166"/>
      <c r="R61" s="166"/>
      <c r="S61" s="233" t="s">
        <v>3</v>
      </c>
      <c r="T61" s="166"/>
      <c r="U61" s="166"/>
      <c r="V61" s="166"/>
      <c r="W61" s="233" t="s">
        <v>3</v>
      </c>
      <c r="X61" s="166"/>
      <c r="Y61" s="166"/>
      <c r="Z61" s="166"/>
      <c r="AA61" s="233" t="s">
        <v>3</v>
      </c>
      <c r="AB61" s="166"/>
      <c r="AC61" s="166"/>
      <c r="AD61" s="166"/>
      <c r="AE61" s="233" t="s">
        <v>3</v>
      </c>
      <c r="AF61" s="8"/>
      <c r="AG61" s="8"/>
      <c r="AH61" s="8"/>
      <c r="AI61" s="8"/>
    </row>
    <row r="62" spans="2:35" ht="49.5" customHeight="1" outlineLevel="1">
      <c r="B62" s="168"/>
      <c r="C62" s="262" t="s">
        <v>658</v>
      </c>
      <c r="D62" s="541"/>
      <c r="E62" s="240"/>
      <c r="F62" s="240"/>
      <c r="G62" s="420"/>
      <c r="H62" s="166"/>
      <c r="I62" s="166"/>
      <c r="J62" s="171"/>
      <c r="K62" s="261" t="s">
        <v>3</v>
      </c>
      <c r="L62" s="166"/>
      <c r="M62" s="166"/>
      <c r="N62" s="171"/>
      <c r="O62" s="261" t="s">
        <v>3</v>
      </c>
      <c r="P62" s="166"/>
      <c r="Q62" s="166"/>
      <c r="R62" s="171"/>
      <c r="S62" s="261" t="s">
        <v>3</v>
      </c>
      <c r="T62" s="166"/>
      <c r="U62" s="166"/>
      <c r="V62" s="171"/>
      <c r="W62" s="261"/>
      <c r="X62" s="166"/>
      <c r="Y62" s="166"/>
      <c r="Z62" s="171"/>
      <c r="AA62" s="261"/>
      <c r="AB62" s="166"/>
      <c r="AC62" s="166"/>
      <c r="AD62" s="171"/>
      <c r="AE62" s="261"/>
      <c r="AF62" s="8"/>
      <c r="AG62" s="8"/>
      <c r="AH62" s="8"/>
      <c r="AI62" s="8"/>
    </row>
    <row r="63" spans="2:35" ht="47.25" outlineLevel="1">
      <c r="B63" s="168" t="s">
        <v>170</v>
      </c>
      <c r="C63" s="234" t="s">
        <v>186</v>
      </c>
      <c r="D63" s="542"/>
      <c r="E63" s="240">
        <v>41640</v>
      </c>
      <c r="F63" s="240">
        <v>42735</v>
      </c>
      <c r="G63" s="421"/>
      <c r="H63" s="168" t="s">
        <v>3</v>
      </c>
      <c r="I63" s="168" t="s">
        <v>3</v>
      </c>
      <c r="J63" s="233" t="s">
        <v>3</v>
      </c>
      <c r="K63" s="168" t="s">
        <v>3</v>
      </c>
      <c r="L63" s="168" t="s">
        <v>3</v>
      </c>
      <c r="M63" s="168" t="s">
        <v>3</v>
      </c>
      <c r="N63" s="233" t="s">
        <v>3</v>
      </c>
      <c r="O63" s="168" t="s">
        <v>3</v>
      </c>
      <c r="P63" s="168" t="s">
        <v>3</v>
      </c>
      <c r="Q63" s="168" t="s">
        <v>3</v>
      </c>
      <c r="R63" s="233" t="s">
        <v>3</v>
      </c>
      <c r="S63" s="168" t="s">
        <v>3</v>
      </c>
      <c r="T63" s="166"/>
      <c r="U63" s="166"/>
      <c r="V63" s="233" t="s">
        <v>3</v>
      </c>
      <c r="W63" s="166"/>
      <c r="X63" s="166"/>
      <c r="Y63" s="166"/>
      <c r="Z63" s="233" t="s">
        <v>3</v>
      </c>
      <c r="AA63" s="166"/>
      <c r="AB63" s="166"/>
      <c r="AC63" s="166"/>
      <c r="AD63" s="233" t="s">
        <v>3</v>
      </c>
      <c r="AE63" s="166"/>
      <c r="AF63" s="8"/>
      <c r="AG63" s="8"/>
      <c r="AH63" s="8"/>
      <c r="AI63" s="8"/>
    </row>
    <row r="64" spans="2:35" ht="63" customHeight="1" outlineLevel="1">
      <c r="B64" s="168">
        <v>5</v>
      </c>
      <c r="C64" s="434" t="s">
        <v>304</v>
      </c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8"/>
      <c r="AG64" s="8"/>
      <c r="AH64" s="8"/>
      <c r="AI64" s="8"/>
    </row>
    <row r="65" spans="2:31" ht="34.5" customHeight="1">
      <c r="B65" s="168"/>
      <c r="C65" s="290" t="s">
        <v>155</v>
      </c>
      <c r="D65" s="166"/>
      <c r="E65" s="292"/>
      <c r="F65" s="292"/>
      <c r="G65" s="173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</row>
    <row r="66" spans="2:31" ht="153.75" customHeight="1">
      <c r="B66" s="107" t="s">
        <v>73</v>
      </c>
      <c r="C66" s="288" t="s">
        <v>2</v>
      </c>
      <c r="D66" s="170" t="s">
        <v>548</v>
      </c>
      <c r="E66" s="240">
        <v>41640</v>
      </c>
      <c r="F66" s="240">
        <v>42735</v>
      </c>
      <c r="G66" s="540" t="s">
        <v>557</v>
      </c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</row>
    <row r="67" spans="2:19" ht="15.75">
      <c r="B67" s="425" t="s">
        <v>357</v>
      </c>
      <c r="C67" s="427"/>
      <c r="D67" s="166"/>
      <c r="E67" s="240"/>
      <c r="F67" s="240"/>
      <c r="G67" s="542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</row>
    <row r="68" spans="2:19" ht="30">
      <c r="B68" s="289" t="s">
        <v>201</v>
      </c>
      <c r="C68" s="295" t="s">
        <v>358</v>
      </c>
      <c r="D68" s="296" t="s">
        <v>550</v>
      </c>
      <c r="E68" s="240">
        <v>41821</v>
      </c>
      <c r="F68" s="240">
        <v>41912</v>
      </c>
      <c r="G68" s="540" t="s">
        <v>543</v>
      </c>
      <c r="H68" s="168"/>
      <c r="I68" s="168"/>
      <c r="J68" s="292" t="s">
        <v>542</v>
      </c>
      <c r="K68" s="168"/>
      <c r="L68" s="168"/>
      <c r="M68" s="168"/>
      <c r="N68" s="292"/>
      <c r="O68" s="168"/>
      <c r="P68" s="168"/>
      <c r="Q68" s="168"/>
      <c r="R68" s="292"/>
      <c r="S68" s="168"/>
    </row>
    <row r="69" spans="2:19" ht="31.5">
      <c r="B69" s="289"/>
      <c r="C69" s="295" t="s">
        <v>665</v>
      </c>
      <c r="D69" s="308"/>
      <c r="E69" s="240"/>
      <c r="F69" s="240"/>
      <c r="G69" s="541"/>
      <c r="H69" s="168"/>
      <c r="I69" s="309"/>
      <c r="J69" s="292" t="s">
        <v>3</v>
      </c>
      <c r="K69" s="309"/>
      <c r="L69" s="309"/>
      <c r="M69" s="309"/>
      <c r="N69" s="292"/>
      <c r="O69" s="309"/>
      <c r="P69" s="309"/>
      <c r="Q69" s="309"/>
      <c r="R69" s="292"/>
      <c r="S69" s="309"/>
    </row>
    <row r="70" spans="2:19" ht="276" customHeight="1">
      <c r="B70" s="289" t="s">
        <v>203</v>
      </c>
      <c r="C70" s="295" t="s">
        <v>359</v>
      </c>
      <c r="D70" s="170" t="s">
        <v>666</v>
      </c>
      <c r="E70" s="240" t="s">
        <v>748</v>
      </c>
      <c r="F70" s="240" t="s">
        <v>747</v>
      </c>
      <c r="G70" s="542"/>
      <c r="H70" s="168"/>
      <c r="I70" s="292"/>
      <c r="J70" s="292" t="s">
        <v>542</v>
      </c>
      <c r="K70" s="292"/>
      <c r="L70" s="292"/>
      <c r="M70" s="292"/>
      <c r="N70" s="292" t="s">
        <v>542</v>
      </c>
      <c r="O70" s="292"/>
      <c r="P70" s="292"/>
      <c r="Q70" s="292"/>
      <c r="R70" s="292" t="s">
        <v>542</v>
      </c>
      <c r="S70" s="292"/>
    </row>
    <row r="71" spans="2:19" ht="31.5">
      <c r="B71" s="289"/>
      <c r="C71" s="295" t="s">
        <v>667</v>
      </c>
      <c r="D71" s="310"/>
      <c r="E71" s="240"/>
      <c r="F71" s="240"/>
      <c r="G71" s="299"/>
      <c r="H71" s="168"/>
      <c r="I71" s="292"/>
      <c r="J71" s="292"/>
      <c r="K71" s="292"/>
      <c r="L71" s="292"/>
      <c r="M71" s="292"/>
      <c r="N71" s="292"/>
      <c r="O71" s="292"/>
      <c r="P71" s="292"/>
      <c r="Q71" s="292"/>
      <c r="R71" s="292" t="s">
        <v>3</v>
      </c>
      <c r="S71" s="292"/>
    </row>
    <row r="72" spans="2:19" ht="31.5" customHeight="1">
      <c r="B72" s="289" t="s">
        <v>206</v>
      </c>
      <c r="C72" s="295" t="s">
        <v>360</v>
      </c>
      <c r="D72" s="540" t="s">
        <v>668</v>
      </c>
      <c r="E72" s="240" t="s">
        <v>772</v>
      </c>
      <c r="F72" s="240" t="s">
        <v>771</v>
      </c>
      <c r="G72" s="543" t="s">
        <v>543</v>
      </c>
      <c r="H72" s="168"/>
      <c r="I72" s="168"/>
      <c r="J72" s="292" t="s">
        <v>542</v>
      </c>
      <c r="K72" s="292"/>
      <c r="L72" s="168" t="s">
        <v>542</v>
      </c>
      <c r="M72" s="168"/>
      <c r="N72" s="292"/>
      <c r="O72" s="292"/>
      <c r="P72" s="168"/>
      <c r="Q72" s="168"/>
      <c r="R72" s="292"/>
      <c r="S72" s="292"/>
    </row>
    <row r="73" spans="2:19" ht="15.75">
      <c r="B73" s="289"/>
      <c r="C73" s="295" t="s">
        <v>669</v>
      </c>
      <c r="D73" s="541"/>
      <c r="E73" s="240"/>
      <c r="F73" s="240"/>
      <c r="G73" s="545"/>
      <c r="H73" s="168"/>
      <c r="I73" s="168"/>
      <c r="J73" s="292"/>
      <c r="K73" s="292"/>
      <c r="L73" s="168" t="s">
        <v>3</v>
      </c>
      <c r="M73" s="168"/>
      <c r="N73" s="292"/>
      <c r="O73" s="292"/>
      <c r="P73" s="168"/>
      <c r="Q73" s="168"/>
      <c r="R73" s="292"/>
      <c r="S73" s="292"/>
    </row>
    <row r="74" spans="2:19" ht="31.5">
      <c r="B74" s="289" t="s">
        <v>207</v>
      </c>
      <c r="C74" s="295" t="s">
        <v>361</v>
      </c>
      <c r="D74" s="541"/>
      <c r="E74" s="240" t="s">
        <v>754</v>
      </c>
      <c r="F74" s="240" t="s">
        <v>756</v>
      </c>
      <c r="G74" s="545"/>
      <c r="H74" s="168"/>
      <c r="I74" s="168"/>
      <c r="J74" s="292" t="s">
        <v>542</v>
      </c>
      <c r="K74" s="292"/>
      <c r="L74" s="168"/>
      <c r="M74" s="168"/>
      <c r="N74" s="292" t="s">
        <v>542</v>
      </c>
      <c r="O74" s="292"/>
      <c r="P74" s="168"/>
      <c r="Q74" s="168"/>
      <c r="R74" s="292"/>
      <c r="S74" s="292"/>
    </row>
    <row r="75" spans="2:19" ht="31.5">
      <c r="B75" s="289"/>
      <c r="C75" s="295" t="s">
        <v>670</v>
      </c>
      <c r="D75" s="541"/>
      <c r="E75" s="240"/>
      <c r="F75" s="240"/>
      <c r="G75" s="545"/>
      <c r="H75" s="168"/>
      <c r="I75" s="168"/>
      <c r="J75" s="292"/>
      <c r="K75" s="292"/>
      <c r="L75" s="168"/>
      <c r="M75" s="168"/>
      <c r="N75" s="292" t="s">
        <v>3</v>
      </c>
      <c r="O75" s="292"/>
      <c r="P75" s="168"/>
      <c r="Q75" s="168"/>
      <c r="R75" s="292"/>
      <c r="S75" s="292"/>
    </row>
    <row r="76" spans="2:19" ht="46.5" customHeight="1">
      <c r="B76" s="289" t="s">
        <v>209</v>
      </c>
      <c r="C76" s="295" t="s">
        <v>718</v>
      </c>
      <c r="D76" s="542"/>
      <c r="E76" s="240" t="s">
        <v>748</v>
      </c>
      <c r="F76" s="240" t="s">
        <v>747</v>
      </c>
      <c r="G76" s="545"/>
      <c r="H76" s="168"/>
      <c r="I76" s="168"/>
      <c r="J76" s="292" t="s">
        <v>542</v>
      </c>
      <c r="K76" s="292"/>
      <c r="L76" s="168"/>
      <c r="M76" s="168"/>
      <c r="N76" s="292" t="s">
        <v>542</v>
      </c>
      <c r="O76" s="292" t="s">
        <v>671</v>
      </c>
      <c r="P76" s="168"/>
      <c r="Q76" s="168"/>
      <c r="R76" s="292" t="s">
        <v>542</v>
      </c>
      <c r="S76" s="292"/>
    </row>
    <row r="77" spans="2:19" ht="58.5" customHeight="1">
      <c r="B77" s="289"/>
      <c r="C77" s="295" t="s">
        <v>672</v>
      </c>
      <c r="D77" s="299"/>
      <c r="E77" s="240"/>
      <c r="F77" s="240"/>
      <c r="G77" s="545"/>
      <c r="H77" s="168"/>
      <c r="I77" s="309"/>
      <c r="J77" s="292"/>
      <c r="K77" s="292"/>
      <c r="L77" s="168"/>
      <c r="M77" s="309"/>
      <c r="N77" s="292"/>
      <c r="O77" s="292"/>
      <c r="P77" s="168"/>
      <c r="Q77" s="309"/>
      <c r="R77" s="292" t="s">
        <v>3</v>
      </c>
      <c r="S77" s="292"/>
    </row>
    <row r="78" spans="2:19" ht="47.25" customHeight="1">
      <c r="B78" s="289" t="s">
        <v>365</v>
      </c>
      <c r="C78" s="295" t="s">
        <v>363</v>
      </c>
      <c r="D78" s="543" t="s">
        <v>673</v>
      </c>
      <c r="E78" s="240" t="s">
        <v>748</v>
      </c>
      <c r="F78" s="240" t="s">
        <v>747</v>
      </c>
      <c r="G78" s="545"/>
      <c r="H78" s="168"/>
      <c r="I78" s="292"/>
      <c r="J78" s="292" t="s">
        <v>3</v>
      </c>
      <c r="K78" s="292"/>
      <c r="L78" s="168"/>
      <c r="M78" s="292"/>
      <c r="N78" s="292" t="s">
        <v>3</v>
      </c>
      <c r="O78" s="292"/>
      <c r="P78" s="168"/>
      <c r="Q78" s="292"/>
      <c r="R78" s="292" t="s">
        <v>3</v>
      </c>
      <c r="S78" s="292"/>
    </row>
    <row r="79" spans="2:19" ht="47.25" customHeight="1">
      <c r="B79" s="289"/>
      <c r="C79" s="295" t="s">
        <v>674</v>
      </c>
      <c r="D79" s="545"/>
      <c r="E79" s="240"/>
      <c r="F79" s="240"/>
      <c r="G79" s="545"/>
      <c r="H79" s="168"/>
      <c r="I79" s="292"/>
      <c r="J79" s="292"/>
      <c r="K79" s="292"/>
      <c r="L79" s="168"/>
      <c r="M79" s="292"/>
      <c r="N79" s="292"/>
      <c r="O79" s="292"/>
      <c r="P79" s="168"/>
      <c r="Q79" s="292"/>
      <c r="R79" s="292" t="s">
        <v>3</v>
      </c>
      <c r="S79" s="292"/>
    </row>
    <row r="80" spans="2:19" ht="15.75">
      <c r="B80" s="425" t="s">
        <v>367</v>
      </c>
      <c r="C80" s="427"/>
      <c r="D80" s="166"/>
      <c r="E80" s="240"/>
      <c r="F80" s="240"/>
      <c r="G80" s="173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</row>
    <row r="81" spans="2:19" ht="48" customHeight="1">
      <c r="B81" s="289" t="s">
        <v>366</v>
      </c>
      <c r="C81" s="295" t="s">
        <v>368</v>
      </c>
      <c r="D81" s="170" t="s">
        <v>673</v>
      </c>
      <c r="E81" s="240" t="s">
        <v>748</v>
      </c>
      <c r="F81" s="240" t="s">
        <v>747</v>
      </c>
      <c r="G81" s="170" t="s">
        <v>549</v>
      </c>
      <c r="H81" s="168"/>
      <c r="I81" s="168"/>
      <c r="J81" s="292" t="s">
        <v>3</v>
      </c>
      <c r="K81" s="168"/>
      <c r="L81" s="168"/>
      <c r="M81" s="168"/>
      <c r="N81" s="168" t="s">
        <v>3</v>
      </c>
      <c r="O81" s="168"/>
      <c r="P81" s="168"/>
      <c r="Q81" s="168"/>
      <c r="R81" s="168" t="s">
        <v>3</v>
      </c>
      <c r="S81" s="168"/>
    </row>
    <row r="82" spans="2:19" ht="31.5">
      <c r="B82" s="289"/>
      <c r="C82" s="295" t="s">
        <v>675</v>
      </c>
      <c r="D82" s="311"/>
      <c r="E82" s="240"/>
      <c r="F82" s="240"/>
      <c r="G82" s="170"/>
      <c r="H82" s="168"/>
      <c r="I82" s="168"/>
      <c r="J82" s="292"/>
      <c r="K82" s="168"/>
      <c r="L82" s="168"/>
      <c r="M82" s="168"/>
      <c r="N82" s="168"/>
      <c r="O82" s="168"/>
      <c r="P82" s="168"/>
      <c r="Q82" s="168"/>
      <c r="R82" s="168" t="s">
        <v>3</v>
      </c>
      <c r="S82" s="168"/>
    </row>
    <row r="83" spans="2:19" ht="60">
      <c r="B83" s="289" t="s">
        <v>374</v>
      </c>
      <c r="C83" s="295" t="s">
        <v>370</v>
      </c>
      <c r="D83" s="297" t="s">
        <v>668</v>
      </c>
      <c r="E83" s="240" t="s">
        <v>748</v>
      </c>
      <c r="F83" s="240" t="s">
        <v>747</v>
      </c>
      <c r="G83" s="170" t="s">
        <v>543</v>
      </c>
      <c r="H83" s="168"/>
      <c r="I83" s="168"/>
      <c r="J83" s="292" t="s">
        <v>542</v>
      </c>
      <c r="K83" s="292"/>
      <c r="L83" s="168"/>
      <c r="M83" s="168"/>
      <c r="N83" s="292" t="s">
        <v>542</v>
      </c>
      <c r="O83" s="292"/>
      <c r="P83" s="168"/>
      <c r="Q83" s="168"/>
      <c r="R83" s="292" t="s">
        <v>542</v>
      </c>
      <c r="S83" s="292"/>
    </row>
    <row r="84" spans="2:19" ht="31.5">
      <c r="B84" s="286"/>
      <c r="C84" s="290" t="s">
        <v>676</v>
      </c>
      <c r="D84" s="297"/>
      <c r="E84" s="240"/>
      <c r="F84" s="240"/>
      <c r="G84" s="170"/>
      <c r="H84" s="168"/>
      <c r="I84" s="168"/>
      <c r="J84" s="292"/>
      <c r="K84" s="292"/>
      <c r="L84" s="168"/>
      <c r="M84" s="168"/>
      <c r="N84" s="292"/>
      <c r="O84" s="292"/>
      <c r="P84" s="168"/>
      <c r="Q84" s="168"/>
      <c r="R84" s="292" t="s">
        <v>3</v>
      </c>
      <c r="S84" s="292"/>
    </row>
    <row r="85" spans="2:19" ht="15.75">
      <c r="B85" s="425" t="s">
        <v>371</v>
      </c>
      <c r="C85" s="427"/>
      <c r="D85" s="166"/>
      <c r="E85" s="240"/>
      <c r="F85" s="240"/>
      <c r="G85" s="173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</row>
    <row r="86" spans="2:19" ht="60">
      <c r="B86" s="289" t="s">
        <v>375</v>
      </c>
      <c r="C86" s="295" t="s">
        <v>372</v>
      </c>
      <c r="D86" s="170" t="s">
        <v>673</v>
      </c>
      <c r="E86" s="240" t="s">
        <v>748</v>
      </c>
      <c r="F86" s="240" t="s">
        <v>747</v>
      </c>
      <c r="G86" s="170" t="s">
        <v>551</v>
      </c>
      <c r="H86" s="168" t="s">
        <v>552</v>
      </c>
      <c r="I86" s="168"/>
      <c r="J86" s="292" t="s">
        <v>3</v>
      </c>
      <c r="K86" s="168"/>
      <c r="L86" s="168"/>
      <c r="M86" s="168"/>
      <c r="N86" s="292" t="s">
        <v>3</v>
      </c>
      <c r="O86" s="168"/>
      <c r="P86" s="168"/>
      <c r="Q86" s="168"/>
      <c r="R86" s="292" t="s">
        <v>3</v>
      </c>
      <c r="S86" s="168"/>
    </row>
    <row r="87" spans="2:19" ht="31.5">
      <c r="B87" s="289"/>
      <c r="C87" s="295" t="s">
        <v>677</v>
      </c>
      <c r="D87" s="170"/>
      <c r="E87" s="240"/>
      <c r="F87" s="240"/>
      <c r="G87" s="170"/>
      <c r="H87" s="168"/>
      <c r="I87" s="168"/>
      <c r="J87" s="292"/>
      <c r="K87" s="168"/>
      <c r="L87" s="168"/>
      <c r="M87" s="168"/>
      <c r="N87" s="292"/>
      <c r="O87" s="168"/>
      <c r="P87" s="168"/>
      <c r="Q87" s="168"/>
      <c r="R87" s="292" t="s">
        <v>3</v>
      </c>
      <c r="S87" s="168"/>
    </row>
    <row r="88" spans="2:19" ht="47.25">
      <c r="B88" s="289" t="s">
        <v>376</v>
      </c>
      <c r="C88" s="295" t="s">
        <v>373</v>
      </c>
      <c r="D88" s="170" t="s">
        <v>678</v>
      </c>
      <c r="E88" s="240" t="s">
        <v>748</v>
      </c>
      <c r="F88" s="240" t="s">
        <v>747</v>
      </c>
      <c r="G88" s="170" t="s">
        <v>547</v>
      </c>
      <c r="H88" s="168"/>
      <c r="I88" s="168"/>
      <c r="J88" s="292" t="s">
        <v>3</v>
      </c>
      <c r="K88" s="168"/>
      <c r="L88" s="168"/>
      <c r="M88" s="168"/>
      <c r="N88" s="292" t="s">
        <v>3</v>
      </c>
      <c r="O88" s="168"/>
      <c r="P88" s="168"/>
      <c r="Q88" s="168"/>
      <c r="R88" s="292" t="s">
        <v>3</v>
      </c>
      <c r="S88" s="168"/>
    </row>
    <row r="89" spans="2:19" ht="47.25">
      <c r="B89" s="289"/>
      <c r="C89" s="295" t="s">
        <v>679</v>
      </c>
      <c r="D89" s="170"/>
      <c r="E89" s="240"/>
      <c r="F89" s="240"/>
      <c r="G89" s="170"/>
      <c r="H89" s="309"/>
      <c r="I89" s="309"/>
      <c r="J89" s="292"/>
      <c r="K89" s="309"/>
      <c r="L89" s="309"/>
      <c r="M89" s="309"/>
      <c r="N89" s="292"/>
      <c r="O89" s="309"/>
      <c r="P89" s="309"/>
      <c r="Q89" s="309"/>
      <c r="R89" s="292" t="s">
        <v>3</v>
      </c>
      <c r="S89" s="309"/>
    </row>
    <row r="90" spans="2:19" ht="140.25" customHeight="1">
      <c r="B90" s="107" t="s">
        <v>74</v>
      </c>
      <c r="C90" s="288" t="s">
        <v>4</v>
      </c>
      <c r="D90" s="297" t="s">
        <v>680</v>
      </c>
      <c r="E90" s="240">
        <v>41640</v>
      </c>
      <c r="F90" s="240">
        <v>42735</v>
      </c>
      <c r="G90" s="170" t="s">
        <v>547</v>
      </c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</row>
    <row r="91" spans="2:19" ht="15.75">
      <c r="B91" s="425" t="s">
        <v>357</v>
      </c>
      <c r="C91" s="427"/>
      <c r="D91" s="166"/>
      <c r="E91" s="240"/>
      <c r="F91" s="240"/>
      <c r="G91" s="173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</row>
    <row r="92" spans="2:19" ht="99" customHeight="1">
      <c r="B92" s="291" t="s">
        <v>215</v>
      </c>
      <c r="C92" s="295" t="s">
        <v>359</v>
      </c>
      <c r="D92" s="297" t="s">
        <v>681</v>
      </c>
      <c r="E92" s="240" t="s">
        <v>770</v>
      </c>
      <c r="F92" s="240" t="s">
        <v>747</v>
      </c>
      <c r="G92" s="170" t="s">
        <v>547</v>
      </c>
      <c r="H92" s="168"/>
      <c r="I92" s="292" t="s">
        <v>3</v>
      </c>
      <c r="J92" s="292" t="s">
        <v>3</v>
      </c>
      <c r="K92" s="292"/>
      <c r="L92" s="292"/>
      <c r="M92" s="292" t="s">
        <v>3</v>
      </c>
      <c r="N92" s="292" t="s">
        <v>3</v>
      </c>
      <c r="O92" s="292"/>
      <c r="P92" s="292"/>
      <c r="Q92" s="292" t="s">
        <v>3</v>
      </c>
      <c r="R92" s="292" t="s">
        <v>3</v>
      </c>
      <c r="S92" s="292"/>
    </row>
    <row r="93" spans="2:19" ht="31.5">
      <c r="B93" s="291"/>
      <c r="C93" s="295" t="s">
        <v>682</v>
      </c>
      <c r="D93" s="298"/>
      <c r="E93" s="240"/>
      <c r="F93" s="240"/>
      <c r="G93" s="310"/>
      <c r="H93" s="168"/>
      <c r="I93" s="292"/>
      <c r="J93" s="292"/>
      <c r="K93" s="292"/>
      <c r="L93" s="292"/>
      <c r="M93" s="292"/>
      <c r="N93" s="292"/>
      <c r="O93" s="292"/>
      <c r="P93" s="292"/>
      <c r="Q93" s="292"/>
      <c r="R93" s="292" t="s">
        <v>3</v>
      </c>
      <c r="S93" s="292"/>
    </row>
    <row r="94" spans="2:19" ht="113.25" customHeight="1">
      <c r="B94" s="291" t="s">
        <v>216</v>
      </c>
      <c r="C94" s="295" t="s">
        <v>379</v>
      </c>
      <c r="D94" s="310" t="s">
        <v>683</v>
      </c>
      <c r="E94" s="240" t="s">
        <v>748</v>
      </c>
      <c r="F94" s="240" t="s">
        <v>747</v>
      </c>
      <c r="G94" s="540" t="s">
        <v>543</v>
      </c>
      <c r="H94" s="168"/>
      <c r="I94" s="292"/>
      <c r="J94" s="292" t="s">
        <v>3</v>
      </c>
      <c r="K94" s="292"/>
      <c r="L94" s="292"/>
      <c r="M94" s="292"/>
      <c r="N94" s="292" t="s">
        <v>3</v>
      </c>
      <c r="O94" s="292"/>
      <c r="P94" s="292"/>
      <c r="Q94" s="292"/>
      <c r="R94" s="292" t="s">
        <v>3</v>
      </c>
      <c r="S94" s="292"/>
    </row>
    <row r="95" spans="2:19" ht="31.5">
      <c r="B95" s="291"/>
      <c r="C95" s="295" t="s">
        <v>684</v>
      </c>
      <c r="D95" s="310"/>
      <c r="E95" s="240"/>
      <c r="F95" s="240"/>
      <c r="G95" s="541"/>
      <c r="H95" s="168"/>
      <c r="I95" s="292"/>
      <c r="J95" s="292"/>
      <c r="K95" s="292"/>
      <c r="L95" s="292"/>
      <c r="M95" s="292"/>
      <c r="N95" s="292"/>
      <c r="O95" s="292"/>
      <c r="P95" s="292"/>
      <c r="Q95" s="292"/>
      <c r="R95" s="292" t="s">
        <v>3</v>
      </c>
      <c r="S95" s="292"/>
    </row>
    <row r="96" spans="2:19" ht="47.25">
      <c r="B96" s="291" t="s">
        <v>217</v>
      </c>
      <c r="C96" s="295" t="s">
        <v>380</v>
      </c>
      <c r="D96" s="540" t="s">
        <v>685</v>
      </c>
      <c r="E96" s="240" t="s">
        <v>748</v>
      </c>
      <c r="F96" s="240" t="s">
        <v>747</v>
      </c>
      <c r="G96" s="541"/>
      <c r="H96" s="168"/>
      <c r="I96" s="292"/>
      <c r="J96" s="292" t="s">
        <v>3</v>
      </c>
      <c r="K96" s="292"/>
      <c r="L96" s="292"/>
      <c r="M96" s="292"/>
      <c r="N96" s="292" t="s">
        <v>3</v>
      </c>
      <c r="O96" s="292"/>
      <c r="P96" s="292"/>
      <c r="Q96" s="292"/>
      <c r="R96" s="292" t="s">
        <v>3</v>
      </c>
      <c r="S96" s="292"/>
    </row>
    <row r="97" spans="2:19" ht="31.5">
      <c r="B97" s="291"/>
      <c r="C97" s="295" t="s">
        <v>686</v>
      </c>
      <c r="D97" s="541"/>
      <c r="E97" s="240"/>
      <c r="F97" s="240"/>
      <c r="G97" s="541"/>
      <c r="H97" s="168"/>
      <c r="I97" s="292"/>
      <c r="J97" s="292"/>
      <c r="K97" s="292"/>
      <c r="L97" s="292"/>
      <c r="M97" s="292"/>
      <c r="N97" s="292"/>
      <c r="O97" s="292"/>
      <c r="P97" s="292"/>
      <c r="Q97" s="292"/>
      <c r="R97" s="292" t="s">
        <v>3</v>
      </c>
      <c r="S97" s="292"/>
    </row>
    <row r="98" spans="2:19" ht="15.75">
      <c r="B98" s="291" t="s">
        <v>218</v>
      </c>
      <c r="C98" s="295" t="s">
        <v>381</v>
      </c>
      <c r="D98" s="541"/>
      <c r="E98" s="240">
        <v>41640</v>
      </c>
      <c r="F98" s="240">
        <v>42735</v>
      </c>
      <c r="G98" s="541"/>
      <c r="H98" s="168" t="s">
        <v>3</v>
      </c>
      <c r="I98" s="292" t="s">
        <v>3</v>
      </c>
      <c r="J98" s="292" t="s">
        <v>3</v>
      </c>
      <c r="K98" s="292" t="s">
        <v>3</v>
      </c>
      <c r="L98" s="292" t="s">
        <v>3</v>
      </c>
      <c r="M98" s="292" t="s">
        <v>3</v>
      </c>
      <c r="N98" s="292" t="s">
        <v>3</v>
      </c>
      <c r="O98" s="292" t="s">
        <v>3</v>
      </c>
      <c r="P98" s="292" t="s">
        <v>3</v>
      </c>
      <c r="Q98" s="292" t="s">
        <v>3</v>
      </c>
      <c r="R98" s="292" t="s">
        <v>3</v>
      </c>
      <c r="S98" s="292" t="s">
        <v>3</v>
      </c>
    </row>
    <row r="99" spans="2:19" ht="47.25">
      <c r="B99" s="291" t="s">
        <v>220</v>
      </c>
      <c r="C99" s="295" t="s">
        <v>382</v>
      </c>
      <c r="D99" s="541"/>
      <c r="E99" s="240" t="s">
        <v>770</v>
      </c>
      <c r="F99" s="240" t="s">
        <v>747</v>
      </c>
      <c r="G99" s="541"/>
      <c r="H99" s="168"/>
      <c r="I99" s="292" t="s">
        <v>3</v>
      </c>
      <c r="J99" s="292" t="s">
        <v>3</v>
      </c>
      <c r="K99" s="292"/>
      <c r="L99" s="292"/>
      <c r="M99" s="292" t="s">
        <v>3</v>
      </c>
      <c r="N99" s="292" t="s">
        <v>3</v>
      </c>
      <c r="O99" s="292"/>
      <c r="P99" s="292"/>
      <c r="Q99" s="292" t="s">
        <v>3</v>
      </c>
      <c r="R99" s="292" t="s">
        <v>3</v>
      </c>
      <c r="S99" s="292"/>
    </row>
    <row r="100" spans="2:19" ht="15.75">
      <c r="B100" s="291" t="s">
        <v>244</v>
      </c>
      <c r="C100" s="295" t="s">
        <v>383</v>
      </c>
      <c r="D100" s="541"/>
      <c r="E100" s="240">
        <v>41821</v>
      </c>
      <c r="F100" s="240">
        <v>41912</v>
      </c>
      <c r="G100" s="541"/>
      <c r="H100" s="168"/>
      <c r="I100" s="292"/>
      <c r="J100" s="292" t="s">
        <v>3</v>
      </c>
      <c r="K100" s="292"/>
      <c r="L100" s="292"/>
      <c r="M100" s="292"/>
      <c r="N100" s="292"/>
      <c r="O100" s="292"/>
      <c r="P100" s="292"/>
      <c r="Q100" s="292"/>
      <c r="R100" s="292"/>
      <c r="S100" s="292"/>
    </row>
    <row r="101" spans="2:19" ht="15.75">
      <c r="B101" s="291"/>
      <c r="C101" s="295" t="s">
        <v>687</v>
      </c>
      <c r="D101" s="541"/>
      <c r="E101" s="240"/>
      <c r="F101" s="240"/>
      <c r="G101" s="541"/>
      <c r="H101" s="168"/>
      <c r="I101" s="292"/>
      <c r="J101" s="292" t="s">
        <v>3</v>
      </c>
      <c r="K101" s="292"/>
      <c r="L101" s="292"/>
      <c r="M101" s="292"/>
      <c r="N101" s="292"/>
      <c r="O101" s="292"/>
      <c r="P101" s="292"/>
      <c r="Q101" s="292"/>
      <c r="R101" s="292"/>
      <c r="S101" s="292"/>
    </row>
    <row r="102" spans="2:19" ht="15.75">
      <c r="B102" s="291" t="s">
        <v>245</v>
      </c>
      <c r="C102" s="295" t="s">
        <v>360</v>
      </c>
      <c r="D102" s="542"/>
      <c r="E102" s="240">
        <v>42186</v>
      </c>
      <c r="F102" s="240">
        <v>42277</v>
      </c>
      <c r="G102" s="542"/>
      <c r="H102" s="168"/>
      <c r="I102" s="168"/>
      <c r="J102" s="292"/>
      <c r="K102" s="168"/>
      <c r="L102" s="168"/>
      <c r="M102" s="168" t="s">
        <v>3</v>
      </c>
      <c r="N102" s="292"/>
      <c r="O102" s="168"/>
      <c r="P102" s="168"/>
      <c r="Q102" s="168"/>
      <c r="R102" s="292"/>
      <c r="S102" s="168"/>
    </row>
    <row r="103" spans="2:19" ht="15.75">
      <c r="B103" s="291"/>
      <c r="C103" s="295" t="s">
        <v>688</v>
      </c>
      <c r="D103" s="312"/>
      <c r="E103" s="240"/>
      <c r="F103" s="240"/>
      <c r="G103" s="299"/>
      <c r="H103" s="168"/>
      <c r="I103" s="168"/>
      <c r="J103" s="292"/>
      <c r="K103" s="168"/>
      <c r="L103" s="168"/>
      <c r="M103" s="168" t="s">
        <v>3</v>
      </c>
      <c r="N103" s="292"/>
      <c r="O103" s="168"/>
      <c r="P103" s="168"/>
      <c r="Q103" s="168"/>
      <c r="R103" s="292"/>
      <c r="S103" s="168"/>
    </row>
    <row r="104" spans="2:19" ht="47.25">
      <c r="B104" s="291" t="s">
        <v>246</v>
      </c>
      <c r="C104" s="295" t="s">
        <v>384</v>
      </c>
      <c r="D104" s="543" t="s">
        <v>668</v>
      </c>
      <c r="E104" s="240" t="s">
        <v>748</v>
      </c>
      <c r="F104" s="240" t="s">
        <v>747</v>
      </c>
      <c r="G104" s="540" t="s">
        <v>544</v>
      </c>
      <c r="H104" s="168"/>
      <c r="I104" s="168"/>
      <c r="J104" s="292" t="s">
        <v>542</v>
      </c>
      <c r="K104" s="168"/>
      <c r="L104" s="168"/>
      <c r="M104" s="168"/>
      <c r="N104" s="292" t="s">
        <v>542</v>
      </c>
      <c r="O104" s="168"/>
      <c r="P104" s="168"/>
      <c r="Q104" s="168"/>
      <c r="R104" s="292" t="s">
        <v>542</v>
      </c>
      <c r="S104" s="168"/>
    </row>
    <row r="105" spans="2:19" ht="31.5">
      <c r="B105" s="291"/>
      <c r="C105" s="295" t="s">
        <v>689</v>
      </c>
      <c r="D105" s="545"/>
      <c r="E105" s="240"/>
      <c r="F105" s="240"/>
      <c r="G105" s="541"/>
      <c r="H105" s="168"/>
      <c r="I105" s="168"/>
      <c r="J105" s="292"/>
      <c r="K105" s="168"/>
      <c r="L105" s="168"/>
      <c r="M105" s="168"/>
      <c r="N105" s="292"/>
      <c r="O105" s="168"/>
      <c r="P105" s="168"/>
      <c r="Q105" s="168"/>
      <c r="R105" s="292" t="s">
        <v>3</v>
      </c>
      <c r="S105" s="168"/>
    </row>
    <row r="106" spans="2:19" ht="47.25">
      <c r="B106" s="291" t="s">
        <v>247</v>
      </c>
      <c r="C106" s="295" t="s">
        <v>385</v>
      </c>
      <c r="D106" s="545"/>
      <c r="E106" s="240" t="s">
        <v>748</v>
      </c>
      <c r="F106" s="240" t="s">
        <v>747</v>
      </c>
      <c r="G106" s="541"/>
      <c r="H106" s="168"/>
      <c r="I106" s="168"/>
      <c r="J106" s="292" t="s">
        <v>542</v>
      </c>
      <c r="K106" s="168"/>
      <c r="L106" s="168"/>
      <c r="M106" s="168"/>
      <c r="N106" s="292" t="s">
        <v>542</v>
      </c>
      <c r="O106" s="168"/>
      <c r="P106" s="168"/>
      <c r="Q106" s="168"/>
      <c r="R106" s="292" t="s">
        <v>542</v>
      </c>
      <c r="S106" s="168"/>
    </row>
    <row r="107" spans="2:19" ht="15.75">
      <c r="B107" s="291"/>
      <c r="C107" s="295" t="s">
        <v>690</v>
      </c>
      <c r="D107" s="545"/>
      <c r="E107" s="240"/>
      <c r="F107" s="240"/>
      <c r="G107" s="541"/>
      <c r="H107" s="168"/>
      <c r="I107" s="168"/>
      <c r="J107" s="292"/>
      <c r="K107" s="168"/>
      <c r="L107" s="168"/>
      <c r="M107" s="168"/>
      <c r="N107" s="292"/>
      <c r="O107" s="168"/>
      <c r="P107" s="168"/>
      <c r="Q107" s="168"/>
      <c r="R107" s="292" t="s">
        <v>3</v>
      </c>
      <c r="S107" s="168"/>
    </row>
    <row r="108" spans="2:19" ht="47.25">
      <c r="B108" s="291" t="s">
        <v>248</v>
      </c>
      <c r="C108" s="295" t="s">
        <v>386</v>
      </c>
      <c r="D108" s="545"/>
      <c r="E108" s="240" t="s">
        <v>748</v>
      </c>
      <c r="F108" s="240" t="s">
        <v>747</v>
      </c>
      <c r="G108" s="541"/>
      <c r="H108" s="168"/>
      <c r="I108" s="168"/>
      <c r="J108" s="292" t="s">
        <v>542</v>
      </c>
      <c r="K108" s="168"/>
      <c r="L108" s="168"/>
      <c r="M108" s="168"/>
      <c r="N108" s="292" t="s">
        <v>542</v>
      </c>
      <c r="O108" s="168"/>
      <c r="P108" s="168"/>
      <c r="Q108" s="168"/>
      <c r="R108" s="292" t="s">
        <v>542</v>
      </c>
      <c r="S108" s="168"/>
    </row>
    <row r="109" spans="2:19" ht="15.75">
      <c r="B109" s="291"/>
      <c r="C109" s="295" t="s">
        <v>691</v>
      </c>
      <c r="D109" s="545"/>
      <c r="E109" s="240"/>
      <c r="F109" s="240"/>
      <c r="G109" s="541"/>
      <c r="H109" s="309"/>
      <c r="I109" s="309"/>
      <c r="J109" s="292"/>
      <c r="K109" s="309"/>
      <c r="L109" s="309"/>
      <c r="M109" s="309"/>
      <c r="N109" s="292"/>
      <c r="O109" s="309"/>
      <c r="P109" s="309"/>
      <c r="Q109" s="309"/>
      <c r="R109" s="292" t="s">
        <v>3</v>
      </c>
      <c r="S109" s="309"/>
    </row>
    <row r="110" spans="2:19" ht="120">
      <c r="B110" s="291" t="s">
        <v>249</v>
      </c>
      <c r="C110" s="295" t="s">
        <v>387</v>
      </c>
      <c r="D110" s="170" t="s">
        <v>692</v>
      </c>
      <c r="E110" s="240">
        <v>41640</v>
      </c>
      <c r="F110" s="240">
        <v>42735</v>
      </c>
      <c r="G110" s="541"/>
      <c r="H110" s="292" t="s">
        <v>542</v>
      </c>
      <c r="I110" s="292" t="s">
        <v>542</v>
      </c>
      <c r="J110" s="292" t="s">
        <v>542</v>
      </c>
      <c r="K110" s="292" t="s">
        <v>542</v>
      </c>
      <c r="L110" s="292" t="s">
        <v>542</v>
      </c>
      <c r="M110" s="292" t="s">
        <v>542</v>
      </c>
      <c r="N110" s="292" t="s">
        <v>542</v>
      </c>
      <c r="O110" s="292" t="s">
        <v>542</v>
      </c>
      <c r="P110" s="292" t="s">
        <v>542</v>
      </c>
      <c r="Q110" s="292" t="s">
        <v>542</v>
      </c>
      <c r="R110" s="292" t="s">
        <v>542</v>
      </c>
      <c r="S110" s="292" t="s">
        <v>542</v>
      </c>
    </row>
    <row r="111" spans="2:19" ht="47.25">
      <c r="B111" s="291" t="s">
        <v>250</v>
      </c>
      <c r="C111" s="295" t="s">
        <v>388</v>
      </c>
      <c r="D111" s="543" t="s">
        <v>668</v>
      </c>
      <c r="E111" s="240" t="s">
        <v>748</v>
      </c>
      <c r="F111" s="240" t="s">
        <v>747</v>
      </c>
      <c r="G111" s="542"/>
      <c r="H111" s="168"/>
      <c r="I111" s="168"/>
      <c r="J111" s="292" t="s">
        <v>542</v>
      </c>
      <c r="K111" s="168"/>
      <c r="L111" s="168"/>
      <c r="M111" s="168"/>
      <c r="N111" s="292" t="s">
        <v>542</v>
      </c>
      <c r="O111" s="168"/>
      <c r="P111" s="168"/>
      <c r="Q111" s="168"/>
      <c r="R111" s="292" t="s">
        <v>542</v>
      </c>
      <c r="S111" s="168"/>
    </row>
    <row r="112" spans="2:19" ht="31.5">
      <c r="B112" s="313"/>
      <c r="C112" s="290" t="s">
        <v>693</v>
      </c>
      <c r="D112" s="544"/>
      <c r="E112" s="240"/>
      <c r="F112" s="240"/>
      <c r="G112" s="300"/>
      <c r="H112" s="168"/>
      <c r="I112" s="168"/>
      <c r="J112" s="292"/>
      <c r="K112" s="168"/>
      <c r="L112" s="168"/>
      <c r="M112" s="168"/>
      <c r="N112" s="292"/>
      <c r="O112" s="168"/>
      <c r="P112" s="168"/>
      <c r="Q112" s="168"/>
      <c r="R112" s="292"/>
      <c r="S112" s="168"/>
    </row>
    <row r="113" spans="2:19" ht="47.25">
      <c r="B113" s="313" t="s">
        <v>251</v>
      </c>
      <c r="C113" s="290" t="s">
        <v>694</v>
      </c>
      <c r="D113" s="311" t="s">
        <v>678</v>
      </c>
      <c r="E113" s="240" t="s">
        <v>748</v>
      </c>
      <c r="F113" s="240" t="s">
        <v>747</v>
      </c>
      <c r="G113" s="300" t="s">
        <v>544</v>
      </c>
      <c r="H113" s="168"/>
      <c r="I113" s="168"/>
      <c r="J113" s="292" t="s">
        <v>3</v>
      </c>
      <c r="K113" s="168"/>
      <c r="L113" s="168"/>
      <c r="M113" s="168"/>
      <c r="N113" s="292" t="s">
        <v>3</v>
      </c>
      <c r="O113" s="168"/>
      <c r="P113" s="168"/>
      <c r="Q113" s="168"/>
      <c r="R113" s="292" t="s">
        <v>3</v>
      </c>
      <c r="S113" s="168"/>
    </row>
    <row r="114" spans="2:19" ht="15.75">
      <c r="B114" s="425" t="s">
        <v>367</v>
      </c>
      <c r="C114" s="427"/>
      <c r="D114" s="166"/>
      <c r="E114" s="240"/>
      <c r="F114" s="240"/>
      <c r="G114" s="173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</row>
    <row r="115" spans="2:19" ht="60">
      <c r="B115" s="291" t="s">
        <v>252</v>
      </c>
      <c r="C115" s="295" t="s">
        <v>389</v>
      </c>
      <c r="D115" s="297" t="s">
        <v>668</v>
      </c>
      <c r="E115" s="240" t="s">
        <v>748</v>
      </c>
      <c r="F115" s="240" t="s">
        <v>747</v>
      </c>
      <c r="G115" s="296" t="s">
        <v>544</v>
      </c>
      <c r="H115" s="168"/>
      <c r="I115" s="168"/>
      <c r="J115" s="292" t="s">
        <v>542</v>
      </c>
      <c r="K115" s="168"/>
      <c r="L115" s="168"/>
      <c r="M115" s="168"/>
      <c r="N115" s="292" t="s">
        <v>542</v>
      </c>
      <c r="O115" s="168"/>
      <c r="P115" s="168"/>
      <c r="Q115" s="168"/>
      <c r="R115" s="292" t="s">
        <v>542</v>
      </c>
      <c r="S115" s="168"/>
    </row>
    <row r="116" spans="2:19" ht="31.5">
      <c r="B116" s="291"/>
      <c r="C116" s="295" t="s">
        <v>695</v>
      </c>
      <c r="D116" s="298"/>
      <c r="E116" s="240"/>
      <c r="F116" s="240"/>
      <c r="G116" s="314"/>
      <c r="H116" s="168"/>
      <c r="I116" s="309"/>
      <c r="J116" s="292"/>
      <c r="K116" s="309"/>
      <c r="L116" s="309"/>
      <c r="M116" s="309"/>
      <c r="N116" s="292"/>
      <c r="O116" s="309"/>
      <c r="P116" s="309"/>
      <c r="Q116" s="309"/>
      <c r="R116" s="292" t="s">
        <v>3</v>
      </c>
      <c r="S116" s="309"/>
    </row>
    <row r="117" spans="1:19" ht="31.5">
      <c r="A117" s="96"/>
      <c r="B117" s="291" t="s">
        <v>253</v>
      </c>
      <c r="C117" s="295" t="s">
        <v>368</v>
      </c>
      <c r="D117" s="540" t="s">
        <v>696</v>
      </c>
      <c r="E117" s="240">
        <v>41640</v>
      </c>
      <c r="F117" s="240">
        <v>42735</v>
      </c>
      <c r="G117" s="540" t="s">
        <v>549</v>
      </c>
      <c r="H117" s="168" t="s">
        <v>3</v>
      </c>
      <c r="I117" s="292" t="s">
        <v>3</v>
      </c>
      <c r="J117" s="292" t="s">
        <v>3</v>
      </c>
      <c r="K117" s="292" t="s">
        <v>3</v>
      </c>
      <c r="L117" s="292" t="s">
        <v>3</v>
      </c>
      <c r="M117" s="292" t="s">
        <v>3</v>
      </c>
      <c r="N117" s="292" t="s">
        <v>3</v>
      </c>
      <c r="O117" s="292" t="s">
        <v>3</v>
      </c>
      <c r="P117" s="292" t="s">
        <v>3</v>
      </c>
      <c r="Q117" s="292" t="s">
        <v>3</v>
      </c>
      <c r="R117" s="292" t="s">
        <v>3</v>
      </c>
      <c r="S117" s="292" t="s">
        <v>3</v>
      </c>
    </row>
    <row r="118" spans="1:19" ht="47.25">
      <c r="A118" s="96"/>
      <c r="B118" s="291" t="s">
        <v>254</v>
      </c>
      <c r="C118" s="295" t="s">
        <v>369</v>
      </c>
      <c r="D118" s="541"/>
      <c r="E118" s="240" t="s">
        <v>748</v>
      </c>
      <c r="F118" s="240" t="s">
        <v>747</v>
      </c>
      <c r="G118" s="541"/>
      <c r="H118" s="168"/>
      <c r="I118" s="292"/>
      <c r="J118" s="168" t="s">
        <v>3</v>
      </c>
      <c r="K118" s="168"/>
      <c r="L118" s="168"/>
      <c r="M118" s="292"/>
      <c r="N118" s="168" t="s">
        <v>3</v>
      </c>
      <c r="O118" s="168"/>
      <c r="P118" s="168"/>
      <c r="Q118" s="292"/>
      <c r="R118" s="168" t="s">
        <v>3</v>
      </c>
      <c r="S118" s="168"/>
    </row>
    <row r="119" spans="1:19" ht="31.5">
      <c r="A119" s="96"/>
      <c r="B119" s="291"/>
      <c r="C119" s="295" t="s">
        <v>697</v>
      </c>
      <c r="D119" s="541"/>
      <c r="E119" s="240"/>
      <c r="F119" s="240"/>
      <c r="G119" s="541"/>
      <c r="H119" s="168"/>
      <c r="I119" s="292"/>
      <c r="J119" s="168"/>
      <c r="K119" s="168"/>
      <c r="L119" s="168"/>
      <c r="M119" s="292"/>
      <c r="N119" s="168"/>
      <c r="O119" s="168"/>
      <c r="P119" s="168"/>
      <c r="Q119" s="292"/>
      <c r="R119" s="168" t="s">
        <v>3</v>
      </c>
      <c r="S119" s="168"/>
    </row>
    <row r="120" spans="1:19" ht="47.25">
      <c r="A120" s="96"/>
      <c r="B120" s="291" t="s">
        <v>255</v>
      </c>
      <c r="C120" s="295" t="s">
        <v>698</v>
      </c>
      <c r="D120" s="542"/>
      <c r="E120" s="240" t="s">
        <v>748</v>
      </c>
      <c r="F120" s="240" t="s">
        <v>747</v>
      </c>
      <c r="G120" s="542"/>
      <c r="H120" s="168"/>
      <c r="I120" s="292"/>
      <c r="J120" s="168" t="s">
        <v>3</v>
      </c>
      <c r="K120" s="168"/>
      <c r="L120" s="168"/>
      <c r="M120" s="292"/>
      <c r="N120" s="168" t="s">
        <v>3</v>
      </c>
      <c r="O120" s="168"/>
      <c r="P120" s="168"/>
      <c r="Q120" s="292"/>
      <c r="R120" s="168" t="s">
        <v>3</v>
      </c>
      <c r="S120" s="168"/>
    </row>
    <row r="121" spans="1:19" ht="47.25">
      <c r="A121" s="96"/>
      <c r="B121" s="313" t="s">
        <v>256</v>
      </c>
      <c r="C121" s="290" t="s">
        <v>699</v>
      </c>
      <c r="D121" s="540" t="s">
        <v>678</v>
      </c>
      <c r="E121" s="240" t="s">
        <v>748</v>
      </c>
      <c r="F121" s="240" t="s">
        <v>747</v>
      </c>
      <c r="G121" s="543" t="s">
        <v>544</v>
      </c>
      <c r="H121" s="168"/>
      <c r="I121" s="292"/>
      <c r="J121" s="168" t="s">
        <v>3</v>
      </c>
      <c r="K121" s="168"/>
      <c r="L121" s="168"/>
      <c r="M121" s="292"/>
      <c r="N121" s="168" t="s">
        <v>3</v>
      </c>
      <c r="O121" s="168"/>
      <c r="P121" s="168"/>
      <c r="Q121" s="292"/>
      <c r="R121" s="168" t="s">
        <v>3</v>
      </c>
      <c r="S121" s="168"/>
    </row>
    <row r="122" spans="1:19" ht="47.25">
      <c r="A122" s="96"/>
      <c r="B122" s="313" t="s">
        <v>257</v>
      </c>
      <c r="C122" s="290" t="s">
        <v>700</v>
      </c>
      <c r="D122" s="542"/>
      <c r="E122" s="240" t="s">
        <v>748</v>
      </c>
      <c r="F122" s="240" t="s">
        <v>747</v>
      </c>
      <c r="G122" s="544"/>
      <c r="H122" s="168"/>
      <c r="I122" s="292"/>
      <c r="J122" s="168" t="s">
        <v>3</v>
      </c>
      <c r="K122" s="168"/>
      <c r="L122" s="168"/>
      <c r="M122" s="292"/>
      <c r="N122" s="168" t="s">
        <v>3</v>
      </c>
      <c r="O122" s="168"/>
      <c r="P122" s="168"/>
      <c r="Q122" s="292"/>
      <c r="R122" s="168" t="s">
        <v>3</v>
      </c>
      <c r="S122" s="168"/>
    </row>
    <row r="123" spans="2:19" ht="15.75">
      <c r="B123" s="425" t="s">
        <v>371</v>
      </c>
      <c r="C123" s="427"/>
      <c r="D123" s="166"/>
      <c r="E123" s="240"/>
      <c r="F123" s="240"/>
      <c r="G123" s="173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</row>
    <row r="124" spans="2:19" ht="99.75" customHeight="1">
      <c r="B124" s="291" t="s">
        <v>258</v>
      </c>
      <c r="C124" s="295" t="s">
        <v>373</v>
      </c>
      <c r="D124" s="297" t="s">
        <v>701</v>
      </c>
      <c r="E124" s="240" t="s">
        <v>769</v>
      </c>
      <c r="F124" s="240" t="s">
        <v>756</v>
      </c>
      <c r="G124" s="297" t="s">
        <v>544</v>
      </c>
      <c r="H124" s="168"/>
      <c r="I124" s="287" t="s">
        <v>3</v>
      </c>
      <c r="J124" s="287" t="s">
        <v>3</v>
      </c>
      <c r="K124" s="168"/>
      <c r="L124" s="168"/>
      <c r="M124" s="287" t="s">
        <v>3</v>
      </c>
      <c r="N124" s="287" t="s">
        <v>3</v>
      </c>
      <c r="O124" s="168"/>
      <c r="P124" s="168"/>
      <c r="Q124" s="287"/>
      <c r="R124" s="287"/>
      <c r="S124" s="168"/>
    </row>
    <row r="125" spans="1:19" ht="92.25" customHeight="1">
      <c r="A125" s="96"/>
      <c r="B125" s="291" t="s">
        <v>75</v>
      </c>
      <c r="C125" s="184" t="s">
        <v>702</v>
      </c>
      <c r="D125" s="170" t="s">
        <v>553</v>
      </c>
      <c r="E125" s="240">
        <v>41821</v>
      </c>
      <c r="F125" s="240">
        <v>41912</v>
      </c>
      <c r="G125" s="170" t="s">
        <v>440</v>
      </c>
      <c r="H125" s="307"/>
      <c r="I125" s="307"/>
      <c r="J125" s="287" t="s">
        <v>3</v>
      </c>
      <c r="K125" s="307"/>
      <c r="L125" s="307"/>
      <c r="M125" s="307"/>
      <c r="N125" s="307"/>
      <c r="O125" s="307"/>
      <c r="P125" s="307"/>
      <c r="Q125" s="307"/>
      <c r="R125" s="307"/>
      <c r="S125" s="307"/>
    </row>
    <row r="126" spans="2:19" ht="90">
      <c r="B126" s="293" t="s">
        <v>399</v>
      </c>
      <c r="C126" s="184" t="s">
        <v>237</v>
      </c>
      <c r="D126" s="297" t="s">
        <v>678</v>
      </c>
      <c r="E126" s="240">
        <v>41730</v>
      </c>
      <c r="F126" s="240">
        <v>41912</v>
      </c>
      <c r="G126" s="170" t="s">
        <v>558</v>
      </c>
      <c r="H126" s="168"/>
      <c r="I126" s="287" t="s">
        <v>542</v>
      </c>
      <c r="J126" s="287" t="s">
        <v>542</v>
      </c>
      <c r="K126" s="168"/>
      <c r="L126" s="287"/>
      <c r="M126" s="287"/>
      <c r="N126" s="168"/>
      <c r="O126" s="287"/>
      <c r="P126" s="287"/>
      <c r="Q126" s="168"/>
      <c r="R126" s="287"/>
      <c r="S126" s="287"/>
    </row>
    <row r="127" spans="2:19" ht="140.25" customHeight="1">
      <c r="B127" s="291" t="s">
        <v>453</v>
      </c>
      <c r="C127" s="294" t="s">
        <v>398</v>
      </c>
      <c r="D127" s="170" t="s">
        <v>703</v>
      </c>
      <c r="E127" s="240">
        <v>41640</v>
      </c>
      <c r="F127" s="240">
        <v>42735</v>
      </c>
      <c r="G127" s="310" t="s">
        <v>559</v>
      </c>
      <c r="H127" s="168"/>
      <c r="I127" s="168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</row>
    <row r="128" spans="2:19" ht="15.75">
      <c r="B128" s="425" t="s">
        <v>357</v>
      </c>
      <c r="C128" s="427"/>
      <c r="D128" s="173"/>
      <c r="E128" s="240"/>
      <c r="F128" s="240"/>
      <c r="G128" s="317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</row>
    <row r="129" spans="2:19" ht="126.75" customHeight="1">
      <c r="B129" s="291" t="s">
        <v>486</v>
      </c>
      <c r="C129" s="290" t="s">
        <v>401</v>
      </c>
      <c r="D129" s="170" t="s">
        <v>703</v>
      </c>
      <c r="E129" s="240" t="s">
        <v>759</v>
      </c>
      <c r="F129" s="240" t="s">
        <v>768</v>
      </c>
      <c r="G129" s="310" t="s">
        <v>523</v>
      </c>
      <c r="H129" s="168"/>
      <c r="I129" s="168"/>
      <c r="J129" s="287" t="s">
        <v>3</v>
      </c>
      <c r="K129" s="168"/>
      <c r="L129" s="168"/>
      <c r="M129" s="287" t="s">
        <v>3</v>
      </c>
      <c r="N129" s="168"/>
      <c r="O129" s="168"/>
      <c r="P129" s="287" t="s">
        <v>3</v>
      </c>
      <c r="Q129" s="168"/>
      <c r="R129" s="168"/>
      <c r="S129" s="168"/>
    </row>
    <row r="130" spans="2:19" ht="129.75" customHeight="1">
      <c r="B130" s="291" t="s">
        <v>487</v>
      </c>
      <c r="C130" s="290" t="s">
        <v>402</v>
      </c>
      <c r="D130" s="170" t="s">
        <v>703</v>
      </c>
      <c r="E130" s="240" t="s">
        <v>745</v>
      </c>
      <c r="F130" s="240" t="s">
        <v>746</v>
      </c>
      <c r="G130" s="310" t="s">
        <v>523</v>
      </c>
      <c r="H130" s="168"/>
      <c r="I130" s="168"/>
      <c r="J130" s="168"/>
      <c r="K130" s="168" t="s">
        <v>3</v>
      </c>
      <c r="L130" s="168"/>
      <c r="M130" s="168"/>
      <c r="N130" s="168"/>
      <c r="O130" s="287" t="s">
        <v>3</v>
      </c>
      <c r="P130" s="168"/>
      <c r="Q130" s="168"/>
      <c r="R130" s="168"/>
      <c r="S130" s="287" t="s">
        <v>3</v>
      </c>
    </row>
    <row r="131" spans="2:19" ht="132" customHeight="1">
      <c r="B131" s="291" t="s">
        <v>488</v>
      </c>
      <c r="C131" s="290" t="s">
        <v>403</v>
      </c>
      <c r="D131" s="170" t="s">
        <v>703</v>
      </c>
      <c r="E131" s="240" t="s">
        <v>766</v>
      </c>
      <c r="F131" s="240" t="s">
        <v>767</v>
      </c>
      <c r="G131" s="310" t="s">
        <v>523</v>
      </c>
      <c r="H131" s="168"/>
      <c r="I131" s="168"/>
      <c r="J131" s="287" t="s">
        <v>3</v>
      </c>
      <c r="K131" s="168"/>
      <c r="L131" s="287" t="s">
        <v>3</v>
      </c>
      <c r="M131" s="168"/>
      <c r="N131" s="168"/>
      <c r="O131" s="168"/>
      <c r="P131" s="168"/>
      <c r="Q131" s="287" t="s">
        <v>3</v>
      </c>
      <c r="R131" s="287" t="s">
        <v>3</v>
      </c>
      <c r="S131" s="168"/>
    </row>
    <row r="132" spans="2:19" ht="127.5" customHeight="1">
      <c r="B132" s="291" t="s">
        <v>489</v>
      </c>
      <c r="C132" s="290" t="s">
        <v>404</v>
      </c>
      <c r="D132" s="297" t="s">
        <v>703</v>
      </c>
      <c r="E132" s="240" t="s">
        <v>766</v>
      </c>
      <c r="F132" s="240" t="s">
        <v>765</v>
      </c>
      <c r="G132" s="310" t="s">
        <v>524</v>
      </c>
      <c r="H132" s="168"/>
      <c r="I132" s="168"/>
      <c r="J132" s="287" t="s">
        <v>3</v>
      </c>
      <c r="K132" s="168"/>
      <c r="L132" s="287" t="s">
        <v>3</v>
      </c>
      <c r="M132" s="287" t="s">
        <v>3</v>
      </c>
      <c r="N132" s="287" t="s">
        <v>3</v>
      </c>
      <c r="O132" s="287" t="s">
        <v>3</v>
      </c>
      <c r="P132" s="168"/>
      <c r="Q132" s="287" t="s">
        <v>3</v>
      </c>
      <c r="R132" s="287" t="s">
        <v>3</v>
      </c>
      <c r="S132" s="168"/>
    </row>
    <row r="133" spans="2:19" ht="122.25" customHeight="1">
      <c r="B133" s="291" t="s">
        <v>490</v>
      </c>
      <c r="C133" s="290" t="s">
        <v>405</v>
      </c>
      <c r="D133" s="315" t="s">
        <v>703</v>
      </c>
      <c r="E133" s="240" t="s">
        <v>764</v>
      </c>
      <c r="F133" s="240" t="s">
        <v>746</v>
      </c>
      <c r="G133" s="310" t="s">
        <v>525</v>
      </c>
      <c r="H133" s="168"/>
      <c r="I133" s="168"/>
      <c r="J133" s="287" t="s">
        <v>3</v>
      </c>
      <c r="K133" s="287" t="s">
        <v>3</v>
      </c>
      <c r="L133" s="168"/>
      <c r="M133" s="168"/>
      <c r="N133" s="168"/>
      <c r="O133" s="287" t="s">
        <v>3</v>
      </c>
      <c r="P133" s="168"/>
      <c r="Q133" s="168"/>
      <c r="R133" s="168"/>
      <c r="S133" s="287" t="s">
        <v>3</v>
      </c>
    </row>
    <row r="134" spans="2:19" ht="134.25" customHeight="1">
      <c r="B134" s="291" t="s">
        <v>491</v>
      </c>
      <c r="C134" s="290" t="s">
        <v>406</v>
      </c>
      <c r="D134" s="315" t="s">
        <v>703</v>
      </c>
      <c r="E134" s="240" t="s">
        <v>764</v>
      </c>
      <c r="F134" s="240" t="s">
        <v>746</v>
      </c>
      <c r="G134" s="310" t="s">
        <v>525</v>
      </c>
      <c r="H134" s="168"/>
      <c r="I134" s="168"/>
      <c r="J134" s="287" t="s">
        <v>3</v>
      </c>
      <c r="K134" s="287" t="s">
        <v>3</v>
      </c>
      <c r="L134" s="168"/>
      <c r="M134" s="168"/>
      <c r="N134" s="168"/>
      <c r="O134" s="287" t="s">
        <v>3</v>
      </c>
      <c r="P134" s="168"/>
      <c r="Q134" s="168"/>
      <c r="R134" s="168"/>
      <c r="S134" s="287" t="s">
        <v>3</v>
      </c>
    </row>
    <row r="135" spans="2:19" ht="122.25" customHeight="1">
      <c r="B135" s="291" t="s">
        <v>492</v>
      </c>
      <c r="C135" s="290" t="s">
        <v>407</v>
      </c>
      <c r="D135" s="315" t="s">
        <v>703</v>
      </c>
      <c r="E135" s="240" t="s">
        <v>763</v>
      </c>
      <c r="F135" s="240" t="s">
        <v>746</v>
      </c>
      <c r="G135" s="310" t="s">
        <v>525</v>
      </c>
      <c r="H135" s="168"/>
      <c r="I135" s="168"/>
      <c r="J135" s="168"/>
      <c r="K135" s="287" t="s">
        <v>3</v>
      </c>
      <c r="L135" s="168"/>
      <c r="M135" s="168"/>
      <c r="N135" s="168"/>
      <c r="O135" s="287" t="s">
        <v>3</v>
      </c>
      <c r="P135" s="168"/>
      <c r="Q135" s="168"/>
      <c r="R135" s="287" t="s">
        <v>3</v>
      </c>
      <c r="S135" s="287" t="s">
        <v>3</v>
      </c>
    </row>
    <row r="136" spans="2:19" ht="130.5" customHeight="1">
      <c r="B136" s="291" t="s">
        <v>493</v>
      </c>
      <c r="C136" s="290" t="s">
        <v>408</v>
      </c>
      <c r="D136" s="315" t="s">
        <v>703</v>
      </c>
      <c r="E136" s="240" t="s">
        <v>762</v>
      </c>
      <c r="F136" s="240" t="s">
        <v>746</v>
      </c>
      <c r="G136" s="310" t="s">
        <v>526</v>
      </c>
      <c r="H136" s="168"/>
      <c r="I136" s="168"/>
      <c r="J136" s="287" t="s">
        <v>3</v>
      </c>
      <c r="K136" s="287" t="s">
        <v>3</v>
      </c>
      <c r="L136" s="168"/>
      <c r="M136" s="168"/>
      <c r="N136" s="168"/>
      <c r="O136" s="287" t="s">
        <v>3</v>
      </c>
      <c r="P136" s="168"/>
      <c r="Q136" s="168"/>
      <c r="R136" s="287" t="s">
        <v>3</v>
      </c>
      <c r="S136" s="287" t="s">
        <v>3</v>
      </c>
    </row>
    <row r="137" spans="2:19" ht="132" customHeight="1">
      <c r="B137" s="291" t="s">
        <v>494</v>
      </c>
      <c r="C137" s="290" t="s">
        <v>409</v>
      </c>
      <c r="D137" s="315" t="s">
        <v>703</v>
      </c>
      <c r="E137" s="240" t="s">
        <v>760</v>
      </c>
      <c r="F137" s="240" t="s">
        <v>761</v>
      </c>
      <c r="G137" s="310" t="s">
        <v>527</v>
      </c>
      <c r="H137" s="168"/>
      <c r="I137" s="168"/>
      <c r="J137" s="287" t="s">
        <v>3</v>
      </c>
      <c r="K137" s="168"/>
      <c r="L137" s="168"/>
      <c r="M137" s="287" t="s">
        <v>3</v>
      </c>
      <c r="N137" s="287" t="s">
        <v>3</v>
      </c>
      <c r="O137" s="168"/>
      <c r="P137" s="287" t="s">
        <v>3</v>
      </c>
      <c r="Q137" s="287" t="s">
        <v>3</v>
      </c>
      <c r="R137" s="287" t="s">
        <v>3</v>
      </c>
      <c r="S137" s="287" t="s">
        <v>3</v>
      </c>
    </row>
    <row r="138" spans="2:19" ht="125.25" customHeight="1">
      <c r="B138" s="291" t="s">
        <v>495</v>
      </c>
      <c r="C138" s="290" t="s">
        <v>410</v>
      </c>
      <c r="D138" s="315" t="s">
        <v>703</v>
      </c>
      <c r="E138" s="240" t="s">
        <v>759</v>
      </c>
      <c r="F138" s="240" t="s">
        <v>758</v>
      </c>
      <c r="G138" s="310" t="s">
        <v>528</v>
      </c>
      <c r="H138" s="168"/>
      <c r="I138" s="168"/>
      <c r="J138" s="287" t="s">
        <v>3</v>
      </c>
      <c r="K138" s="287" t="s">
        <v>3</v>
      </c>
      <c r="L138" s="168"/>
      <c r="M138" s="287" t="s">
        <v>3</v>
      </c>
      <c r="N138" s="287" t="s">
        <v>3</v>
      </c>
      <c r="O138" s="168"/>
      <c r="P138" s="287" t="s">
        <v>3</v>
      </c>
      <c r="Q138" s="287" t="s">
        <v>3</v>
      </c>
      <c r="R138" s="287" t="s">
        <v>3</v>
      </c>
      <c r="S138" s="287" t="s">
        <v>3</v>
      </c>
    </row>
    <row r="139" spans="2:19" ht="180">
      <c r="B139" s="291" t="s">
        <v>496</v>
      </c>
      <c r="C139" s="290" t="s">
        <v>411</v>
      </c>
      <c r="D139" s="315" t="s">
        <v>704</v>
      </c>
      <c r="E139" s="240" t="s">
        <v>757</v>
      </c>
      <c r="F139" s="240" t="s">
        <v>758</v>
      </c>
      <c r="G139" s="310" t="s">
        <v>524</v>
      </c>
      <c r="H139" s="168"/>
      <c r="I139" s="168"/>
      <c r="J139" s="287" t="s">
        <v>3</v>
      </c>
      <c r="K139" s="287" t="s">
        <v>3</v>
      </c>
      <c r="L139" s="168"/>
      <c r="M139" s="287" t="s">
        <v>3</v>
      </c>
      <c r="N139" s="168"/>
      <c r="O139" s="287" t="s">
        <v>3</v>
      </c>
      <c r="P139" s="287" t="s">
        <v>3</v>
      </c>
      <c r="Q139" s="287" t="s">
        <v>3</v>
      </c>
      <c r="R139" s="168"/>
      <c r="S139" s="287" t="s">
        <v>3</v>
      </c>
    </row>
    <row r="140" spans="2:19" ht="127.5" customHeight="1">
      <c r="B140" s="291" t="s">
        <v>497</v>
      </c>
      <c r="C140" s="290" t="s">
        <v>412</v>
      </c>
      <c r="D140" s="315" t="s">
        <v>703</v>
      </c>
      <c r="E140" s="240" t="s">
        <v>754</v>
      </c>
      <c r="F140" s="240" t="s">
        <v>756</v>
      </c>
      <c r="G140" s="310" t="s">
        <v>526</v>
      </c>
      <c r="H140" s="168"/>
      <c r="I140" s="168"/>
      <c r="J140" s="287" t="s">
        <v>3</v>
      </c>
      <c r="K140" s="168"/>
      <c r="L140" s="168"/>
      <c r="M140" s="168"/>
      <c r="N140" s="287" t="s">
        <v>3</v>
      </c>
      <c r="O140" s="168"/>
      <c r="P140" s="168"/>
      <c r="Q140" s="168"/>
      <c r="R140" s="168"/>
      <c r="S140" s="168"/>
    </row>
    <row r="141" spans="2:19" ht="129.75" customHeight="1">
      <c r="B141" s="291" t="s">
        <v>498</v>
      </c>
      <c r="C141" s="290" t="s">
        <v>413</v>
      </c>
      <c r="D141" s="315" t="s">
        <v>703</v>
      </c>
      <c r="E141" s="240">
        <v>41821</v>
      </c>
      <c r="F141" s="240">
        <v>41912</v>
      </c>
      <c r="G141" s="310" t="s">
        <v>529</v>
      </c>
      <c r="H141" s="168"/>
      <c r="I141" s="168"/>
      <c r="J141" s="287" t="s">
        <v>3</v>
      </c>
      <c r="K141" s="168"/>
      <c r="L141" s="168"/>
      <c r="M141" s="168"/>
      <c r="N141" s="168"/>
      <c r="O141" s="168"/>
      <c r="P141" s="168"/>
      <c r="Q141" s="168"/>
      <c r="R141" s="168"/>
      <c r="S141" s="168"/>
    </row>
    <row r="142" spans="2:19" ht="126.75" customHeight="1">
      <c r="B142" s="291" t="s">
        <v>499</v>
      </c>
      <c r="C142" s="290" t="s">
        <v>414</v>
      </c>
      <c r="D142" s="315" t="s">
        <v>703</v>
      </c>
      <c r="E142" s="240" t="s">
        <v>748</v>
      </c>
      <c r="F142" s="240" t="s">
        <v>747</v>
      </c>
      <c r="G142" s="310" t="s">
        <v>530</v>
      </c>
      <c r="H142" s="168"/>
      <c r="I142" s="168"/>
      <c r="J142" s="287" t="s">
        <v>3</v>
      </c>
      <c r="K142" s="168"/>
      <c r="L142" s="168"/>
      <c r="M142" s="168"/>
      <c r="N142" s="287" t="s">
        <v>3</v>
      </c>
      <c r="O142" s="168"/>
      <c r="P142" s="168"/>
      <c r="Q142" s="168"/>
      <c r="R142" s="287" t="s">
        <v>3</v>
      </c>
      <c r="S142" s="168"/>
    </row>
    <row r="143" spans="2:19" ht="126.75" customHeight="1">
      <c r="B143" s="291" t="s">
        <v>500</v>
      </c>
      <c r="C143" s="290" t="s">
        <v>415</v>
      </c>
      <c r="D143" s="315" t="s">
        <v>703</v>
      </c>
      <c r="E143" s="240">
        <v>41821</v>
      </c>
      <c r="F143" s="240">
        <v>42004</v>
      </c>
      <c r="G143" s="310" t="s">
        <v>531</v>
      </c>
      <c r="H143" s="168"/>
      <c r="I143" s="168"/>
      <c r="J143" s="287" t="s">
        <v>3</v>
      </c>
      <c r="K143" s="287" t="s">
        <v>3</v>
      </c>
      <c r="L143" s="287"/>
      <c r="M143" s="168"/>
      <c r="N143" s="168"/>
      <c r="O143" s="168"/>
      <c r="P143" s="287"/>
      <c r="Q143" s="168"/>
      <c r="R143" s="168"/>
      <c r="S143" s="168"/>
    </row>
    <row r="144" spans="2:19" ht="131.25" customHeight="1">
      <c r="B144" s="291" t="s">
        <v>501</v>
      </c>
      <c r="C144" s="290" t="s">
        <v>416</v>
      </c>
      <c r="D144" s="315" t="s">
        <v>703</v>
      </c>
      <c r="E144" s="240">
        <v>42644</v>
      </c>
      <c r="F144" s="240">
        <v>42735</v>
      </c>
      <c r="G144" s="310" t="s">
        <v>532</v>
      </c>
      <c r="H144" s="168"/>
      <c r="I144" s="168"/>
      <c r="J144" s="168"/>
      <c r="K144" s="168"/>
      <c r="L144" s="168"/>
      <c r="M144" s="168"/>
      <c r="N144" s="168"/>
      <c r="O144" s="287"/>
      <c r="P144" s="168"/>
      <c r="Q144" s="168"/>
      <c r="R144" s="168"/>
      <c r="S144" s="287" t="s">
        <v>3</v>
      </c>
    </row>
    <row r="145" spans="2:19" ht="15.75">
      <c r="B145" s="425" t="s">
        <v>367</v>
      </c>
      <c r="C145" s="427"/>
      <c r="D145" s="316"/>
      <c r="E145" s="240"/>
      <c r="F145" s="240"/>
      <c r="G145" s="317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</row>
    <row r="146" spans="2:19" ht="132" customHeight="1">
      <c r="B146" s="291" t="s">
        <v>502</v>
      </c>
      <c r="C146" s="290" t="s">
        <v>419</v>
      </c>
      <c r="D146" s="315" t="s">
        <v>703</v>
      </c>
      <c r="E146" s="240" t="s">
        <v>755</v>
      </c>
      <c r="F146" s="240" t="s">
        <v>746</v>
      </c>
      <c r="G146" s="310" t="s">
        <v>533</v>
      </c>
      <c r="H146" s="168"/>
      <c r="I146" s="168"/>
      <c r="J146" s="168"/>
      <c r="K146" s="287" t="s">
        <v>3</v>
      </c>
      <c r="L146" s="168"/>
      <c r="M146" s="168"/>
      <c r="N146" s="168"/>
      <c r="O146" s="287" t="s">
        <v>3</v>
      </c>
      <c r="P146" s="168"/>
      <c r="Q146" s="168"/>
      <c r="R146" s="168"/>
      <c r="S146" s="287" t="s">
        <v>3</v>
      </c>
    </row>
    <row r="147" spans="2:19" ht="126.75" customHeight="1">
      <c r="B147" s="291" t="s">
        <v>503</v>
      </c>
      <c r="C147" s="290" t="s">
        <v>420</v>
      </c>
      <c r="D147" s="315" t="s">
        <v>703</v>
      </c>
      <c r="E147" s="240" t="s">
        <v>754</v>
      </c>
      <c r="F147" s="240" t="s">
        <v>753</v>
      </c>
      <c r="G147" s="310" t="s">
        <v>533</v>
      </c>
      <c r="H147" s="168"/>
      <c r="I147" s="168"/>
      <c r="J147" s="287" t="s">
        <v>3</v>
      </c>
      <c r="K147" s="287" t="s">
        <v>3</v>
      </c>
      <c r="L147" s="168"/>
      <c r="M147" s="168"/>
      <c r="N147" s="287" t="s">
        <v>3</v>
      </c>
      <c r="O147" s="287" t="s">
        <v>3</v>
      </c>
      <c r="P147" s="287" t="s">
        <v>3</v>
      </c>
      <c r="Q147" s="287" t="s">
        <v>3</v>
      </c>
      <c r="R147" s="287" t="s">
        <v>3</v>
      </c>
      <c r="S147" s="287" t="s">
        <v>3</v>
      </c>
    </row>
    <row r="148" spans="2:19" ht="31.5">
      <c r="B148" s="291" t="s">
        <v>504</v>
      </c>
      <c r="C148" s="290" t="s">
        <v>421</v>
      </c>
      <c r="D148" s="316"/>
      <c r="E148" s="240" t="s">
        <v>751</v>
      </c>
      <c r="F148" s="240" t="s">
        <v>752</v>
      </c>
      <c r="G148" s="317"/>
      <c r="H148" s="168"/>
      <c r="I148" s="168"/>
      <c r="J148" s="168"/>
      <c r="K148" s="168" t="s">
        <v>3</v>
      </c>
      <c r="L148" s="287" t="s">
        <v>3</v>
      </c>
      <c r="M148" s="287" t="s">
        <v>3</v>
      </c>
      <c r="N148" s="168"/>
      <c r="O148" s="168"/>
      <c r="P148" s="287" t="s">
        <v>3</v>
      </c>
      <c r="Q148" s="287" t="s">
        <v>3</v>
      </c>
      <c r="R148" s="287" t="s">
        <v>3</v>
      </c>
      <c r="S148" s="287" t="s">
        <v>3</v>
      </c>
    </row>
    <row r="149" spans="2:19" ht="125.25" customHeight="1">
      <c r="B149" s="291" t="s">
        <v>505</v>
      </c>
      <c r="C149" s="290" t="s">
        <v>422</v>
      </c>
      <c r="D149" s="318" t="s">
        <v>703</v>
      </c>
      <c r="E149" s="240" t="s">
        <v>749</v>
      </c>
      <c r="F149" s="240" t="s">
        <v>750</v>
      </c>
      <c r="G149" s="310" t="s">
        <v>533</v>
      </c>
      <c r="H149" s="168"/>
      <c r="I149" s="168"/>
      <c r="J149" s="287" t="s">
        <v>3</v>
      </c>
      <c r="K149" s="168"/>
      <c r="L149" s="168"/>
      <c r="M149" s="168"/>
      <c r="N149" s="168"/>
      <c r="O149" s="168"/>
      <c r="P149" s="168"/>
      <c r="Q149" s="168"/>
      <c r="R149" s="287" t="s">
        <v>3</v>
      </c>
      <c r="S149" s="168"/>
    </row>
    <row r="150" spans="2:19" ht="15.75">
      <c r="B150" s="425" t="s">
        <v>371</v>
      </c>
      <c r="C150" s="427"/>
      <c r="D150" s="166"/>
      <c r="E150" s="240"/>
      <c r="F150" s="240"/>
      <c r="G150" s="317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</row>
    <row r="151" spans="2:19" ht="125.25" customHeight="1">
      <c r="B151" s="291" t="s">
        <v>506</v>
      </c>
      <c r="C151" s="290" t="s">
        <v>417</v>
      </c>
      <c r="D151" s="318" t="s">
        <v>703</v>
      </c>
      <c r="E151" s="240" t="s">
        <v>748</v>
      </c>
      <c r="F151" s="240" t="s">
        <v>747</v>
      </c>
      <c r="G151" s="310" t="s">
        <v>534</v>
      </c>
      <c r="H151" s="168"/>
      <c r="I151" s="168"/>
      <c r="J151" s="287" t="s">
        <v>3</v>
      </c>
      <c r="K151" s="168"/>
      <c r="L151" s="168"/>
      <c r="M151" s="168"/>
      <c r="N151" s="287" t="s">
        <v>3</v>
      </c>
      <c r="O151" s="168"/>
      <c r="P151" s="168"/>
      <c r="Q151" s="168"/>
      <c r="R151" s="287" t="s">
        <v>3</v>
      </c>
      <c r="S151" s="168"/>
    </row>
    <row r="152" spans="2:19" ht="122.25" customHeight="1">
      <c r="B152" s="291" t="s">
        <v>507</v>
      </c>
      <c r="C152" s="290" t="s">
        <v>418</v>
      </c>
      <c r="D152" s="318" t="s">
        <v>703</v>
      </c>
      <c r="E152" s="240" t="s">
        <v>745</v>
      </c>
      <c r="F152" s="240" t="s">
        <v>746</v>
      </c>
      <c r="G152" s="310" t="s">
        <v>535</v>
      </c>
      <c r="H152" s="168"/>
      <c r="I152" s="168"/>
      <c r="J152" s="168"/>
      <c r="K152" s="287" t="s">
        <v>3</v>
      </c>
      <c r="L152" s="168"/>
      <c r="M152" s="168"/>
      <c r="N152" s="168"/>
      <c r="O152" s="287" t="s">
        <v>3</v>
      </c>
      <c r="P152" s="168"/>
      <c r="Q152" s="168"/>
      <c r="R152" s="168"/>
      <c r="S152" s="287" t="s">
        <v>3</v>
      </c>
    </row>
    <row r="153" spans="2:19" ht="124.5" customHeight="1">
      <c r="B153" s="291" t="s">
        <v>454</v>
      </c>
      <c r="C153" s="290" t="s">
        <v>400</v>
      </c>
      <c r="D153" s="297" t="s">
        <v>705</v>
      </c>
      <c r="E153" s="240">
        <v>41640</v>
      </c>
      <c r="F153" s="240">
        <v>42735</v>
      </c>
      <c r="G153" s="97" t="s">
        <v>440</v>
      </c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</row>
    <row r="154" spans="2:19" ht="15.75">
      <c r="B154" s="425" t="s">
        <v>357</v>
      </c>
      <c r="C154" s="427"/>
      <c r="D154" s="173"/>
      <c r="E154" s="240"/>
      <c r="F154" s="240"/>
      <c r="G154" s="317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</row>
    <row r="155" spans="2:19" ht="126.75" customHeight="1">
      <c r="B155" s="319" t="s">
        <v>462</v>
      </c>
      <c r="C155" s="290" t="s">
        <v>429</v>
      </c>
      <c r="D155" s="170" t="s">
        <v>705</v>
      </c>
      <c r="E155" s="240">
        <v>41821</v>
      </c>
      <c r="F155" s="240">
        <v>41912</v>
      </c>
      <c r="G155" s="310" t="s">
        <v>536</v>
      </c>
      <c r="H155" s="168"/>
      <c r="I155" s="168"/>
      <c r="J155" s="287" t="s">
        <v>3</v>
      </c>
      <c r="K155" s="168"/>
      <c r="L155" s="168"/>
      <c r="M155" s="168"/>
      <c r="N155" s="168"/>
      <c r="O155" s="168"/>
      <c r="P155" s="168"/>
      <c r="Q155" s="168"/>
      <c r="R155" s="168"/>
      <c r="S155" s="168"/>
    </row>
    <row r="156" spans="2:19" ht="120.75" customHeight="1">
      <c r="B156" s="319" t="s">
        <v>463</v>
      </c>
      <c r="C156" s="290" t="s">
        <v>430</v>
      </c>
      <c r="D156" s="170" t="s">
        <v>705</v>
      </c>
      <c r="E156" s="240">
        <v>41640</v>
      </c>
      <c r="F156" s="240">
        <v>41729</v>
      </c>
      <c r="G156" s="310" t="s">
        <v>517</v>
      </c>
      <c r="H156" s="287" t="s">
        <v>3</v>
      </c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</row>
    <row r="157" spans="2:19" ht="120.75" customHeight="1">
      <c r="B157" s="319" t="s">
        <v>464</v>
      </c>
      <c r="C157" s="290" t="s">
        <v>431</v>
      </c>
      <c r="D157" s="170" t="s">
        <v>705</v>
      </c>
      <c r="E157" s="240">
        <v>41821</v>
      </c>
      <c r="F157" s="240">
        <v>42004</v>
      </c>
      <c r="G157" s="310" t="s">
        <v>537</v>
      </c>
      <c r="H157" s="168"/>
      <c r="I157" s="168"/>
      <c r="J157" s="287" t="s">
        <v>3</v>
      </c>
      <c r="K157" s="287" t="s">
        <v>3</v>
      </c>
      <c r="L157" s="168"/>
      <c r="M157" s="168"/>
      <c r="N157" s="168"/>
      <c r="O157" s="168"/>
      <c r="P157" s="168"/>
      <c r="Q157" s="168"/>
      <c r="R157" s="168"/>
      <c r="S157" s="168"/>
    </row>
    <row r="158" spans="2:19" ht="124.5" customHeight="1">
      <c r="B158" s="319" t="s">
        <v>465</v>
      </c>
      <c r="C158" s="290" t="s">
        <v>432</v>
      </c>
      <c r="D158" s="170" t="s">
        <v>705</v>
      </c>
      <c r="E158" s="240">
        <v>41821</v>
      </c>
      <c r="F158" s="240">
        <v>42004</v>
      </c>
      <c r="G158" s="310" t="s">
        <v>538</v>
      </c>
      <c r="H158" s="168"/>
      <c r="I158" s="168"/>
      <c r="J158" s="287" t="s">
        <v>3</v>
      </c>
      <c r="K158" s="287" t="s">
        <v>3</v>
      </c>
      <c r="L158" s="168"/>
      <c r="M158" s="168"/>
      <c r="N158" s="168"/>
      <c r="O158" s="168"/>
      <c r="P158" s="168"/>
      <c r="Q158" s="168"/>
      <c r="R158" s="168"/>
      <c r="S158" s="168"/>
    </row>
    <row r="159" spans="2:19" ht="119.25" customHeight="1">
      <c r="B159" s="319" t="s">
        <v>466</v>
      </c>
      <c r="C159" s="290" t="s">
        <v>433</v>
      </c>
      <c r="D159" s="170" t="s">
        <v>705</v>
      </c>
      <c r="E159" s="240">
        <v>41730</v>
      </c>
      <c r="F159" s="240">
        <v>41912</v>
      </c>
      <c r="G159" s="310" t="s">
        <v>539</v>
      </c>
      <c r="H159" s="168"/>
      <c r="I159" s="287" t="s">
        <v>3</v>
      </c>
      <c r="J159" s="287" t="s">
        <v>3</v>
      </c>
      <c r="K159" s="168"/>
      <c r="L159" s="168"/>
      <c r="M159" s="168"/>
      <c r="N159" s="168"/>
      <c r="O159" s="168"/>
      <c r="P159" s="168"/>
      <c r="Q159" s="168"/>
      <c r="R159" s="168"/>
      <c r="S159" s="168"/>
    </row>
    <row r="160" spans="2:19" ht="120" customHeight="1">
      <c r="B160" s="319" t="s">
        <v>467</v>
      </c>
      <c r="C160" s="290" t="s">
        <v>437</v>
      </c>
      <c r="D160" s="170" t="s">
        <v>705</v>
      </c>
      <c r="E160" s="240">
        <v>41730</v>
      </c>
      <c r="F160" s="240">
        <v>42004</v>
      </c>
      <c r="G160" s="310" t="s">
        <v>540</v>
      </c>
      <c r="H160" s="168"/>
      <c r="I160" s="287" t="s">
        <v>3</v>
      </c>
      <c r="J160" s="287" t="s">
        <v>3</v>
      </c>
      <c r="K160" s="287" t="s">
        <v>3</v>
      </c>
      <c r="L160" s="168"/>
      <c r="M160" s="168"/>
      <c r="N160" s="168"/>
      <c r="O160" s="168"/>
      <c r="P160" s="168"/>
      <c r="Q160" s="168"/>
      <c r="R160" s="168"/>
      <c r="S160" s="168"/>
    </row>
    <row r="161" spans="2:19" ht="124.5" customHeight="1">
      <c r="B161" s="319" t="s">
        <v>468</v>
      </c>
      <c r="C161" s="290" t="s">
        <v>434</v>
      </c>
      <c r="D161" s="170" t="s">
        <v>705</v>
      </c>
      <c r="E161" s="240">
        <v>41730</v>
      </c>
      <c r="F161" s="240">
        <v>42004</v>
      </c>
      <c r="G161" s="310" t="s">
        <v>541</v>
      </c>
      <c r="H161" s="168"/>
      <c r="I161" s="287" t="s">
        <v>3</v>
      </c>
      <c r="J161" s="287" t="s">
        <v>3</v>
      </c>
      <c r="K161" s="287" t="s">
        <v>3</v>
      </c>
      <c r="L161" s="168"/>
      <c r="M161" s="168"/>
      <c r="N161" s="168"/>
      <c r="O161" s="168"/>
      <c r="P161" s="168"/>
      <c r="Q161" s="168"/>
      <c r="R161" s="168"/>
      <c r="S161" s="168"/>
    </row>
    <row r="162" spans="2:19" ht="117" customHeight="1">
      <c r="B162" s="319" t="s">
        <v>469</v>
      </c>
      <c r="C162" s="320" t="s">
        <v>435</v>
      </c>
      <c r="D162" s="170" t="s">
        <v>705</v>
      </c>
      <c r="E162" s="240" t="s">
        <v>706</v>
      </c>
      <c r="F162" s="240" t="s">
        <v>707</v>
      </c>
      <c r="G162" s="310" t="s">
        <v>517</v>
      </c>
      <c r="H162" s="168"/>
      <c r="I162" s="168"/>
      <c r="J162" s="168"/>
      <c r="K162" s="168"/>
      <c r="L162" s="168"/>
      <c r="M162" s="168"/>
      <c r="N162" s="287" t="s">
        <v>3</v>
      </c>
      <c r="O162" s="168"/>
      <c r="P162" s="168"/>
      <c r="Q162" s="168"/>
      <c r="R162" s="287" t="s">
        <v>3</v>
      </c>
      <c r="S162" s="168"/>
    </row>
    <row r="163" spans="2:19" ht="122.25" customHeight="1">
      <c r="B163" s="319" t="s">
        <v>470</v>
      </c>
      <c r="C163" s="320" t="s">
        <v>436</v>
      </c>
      <c r="D163" s="170" t="s">
        <v>705</v>
      </c>
      <c r="E163" s="240" t="s">
        <v>706</v>
      </c>
      <c r="F163" s="240" t="s">
        <v>707</v>
      </c>
      <c r="G163" s="310" t="s">
        <v>517</v>
      </c>
      <c r="H163" s="168"/>
      <c r="I163" s="168"/>
      <c r="J163" s="168"/>
      <c r="K163" s="168"/>
      <c r="L163" s="168"/>
      <c r="M163" s="168"/>
      <c r="N163" s="287" t="s">
        <v>3</v>
      </c>
      <c r="O163" s="168"/>
      <c r="P163" s="168"/>
      <c r="Q163" s="168"/>
      <c r="R163" s="287" t="s">
        <v>3</v>
      </c>
      <c r="S163" s="168"/>
    </row>
    <row r="164" spans="2:19" ht="126.75" customHeight="1">
      <c r="B164" s="319" t="s">
        <v>471</v>
      </c>
      <c r="C164" s="321" t="s">
        <v>438</v>
      </c>
      <c r="D164" s="170" t="s">
        <v>705</v>
      </c>
      <c r="E164" s="240">
        <v>42005</v>
      </c>
      <c r="F164" s="240">
        <v>42735</v>
      </c>
      <c r="G164" s="310" t="s">
        <v>518</v>
      </c>
      <c r="H164" s="168"/>
      <c r="I164" s="168"/>
      <c r="J164" s="168"/>
      <c r="K164" s="168"/>
      <c r="L164" s="287" t="s">
        <v>3</v>
      </c>
      <c r="M164" s="287" t="s">
        <v>3</v>
      </c>
      <c r="N164" s="287" t="s">
        <v>3</v>
      </c>
      <c r="O164" s="287" t="s">
        <v>3</v>
      </c>
      <c r="P164" s="287" t="s">
        <v>3</v>
      </c>
      <c r="Q164" s="287" t="s">
        <v>3</v>
      </c>
      <c r="R164" s="287" t="s">
        <v>3</v>
      </c>
      <c r="S164" s="287" t="s">
        <v>3</v>
      </c>
    </row>
    <row r="165" spans="2:19" ht="15.75">
      <c r="B165" s="425" t="s">
        <v>367</v>
      </c>
      <c r="C165" s="427"/>
      <c r="D165" s="173"/>
      <c r="E165" s="240"/>
      <c r="F165" s="240"/>
      <c r="G165" s="317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</row>
    <row r="166" spans="2:19" ht="125.25" customHeight="1">
      <c r="B166" s="319" t="s">
        <v>472</v>
      </c>
      <c r="C166" s="290" t="s">
        <v>423</v>
      </c>
      <c r="D166" s="170" t="s">
        <v>708</v>
      </c>
      <c r="E166" s="240">
        <v>41640</v>
      </c>
      <c r="F166" s="240">
        <v>42735</v>
      </c>
      <c r="G166" s="310" t="s">
        <v>519</v>
      </c>
      <c r="H166" s="287" t="s">
        <v>3</v>
      </c>
      <c r="I166" s="287" t="s">
        <v>3</v>
      </c>
      <c r="J166" s="287" t="s">
        <v>3</v>
      </c>
      <c r="K166" s="287" t="s">
        <v>3</v>
      </c>
      <c r="L166" s="287" t="s">
        <v>3</v>
      </c>
      <c r="M166" s="287" t="s">
        <v>3</v>
      </c>
      <c r="N166" s="287" t="s">
        <v>3</v>
      </c>
      <c r="O166" s="287" t="s">
        <v>3</v>
      </c>
      <c r="P166" s="287" t="s">
        <v>3</v>
      </c>
      <c r="Q166" s="287" t="s">
        <v>3</v>
      </c>
      <c r="R166" s="287" t="s">
        <v>3</v>
      </c>
      <c r="S166" s="287" t="s">
        <v>3</v>
      </c>
    </row>
    <row r="167" spans="2:19" ht="126.75" customHeight="1">
      <c r="B167" s="319" t="s">
        <v>473</v>
      </c>
      <c r="C167" s="290" t="s">
        <v>424</v>
      </c>
      <c r="D167" s="170" t="s">
        <v>708</v>
      </c>
      <c r="E167" s="240">
        <v>41640</v>
      </c>
      <c r="F167" s="240">
        <v>42735</v>
      </c>
      <c r="G167" s="310" t="s">
        <v>519</v>
      </c>
      <c r="H167" s="287" t="s">
        <v>3</v>
      </c>
      <c r="I167" s="287" t="s">
        <v>3</v>
      </c>
      <c r="J167" s="287" t="s">
        <v>3</v>
      </c>
      <c r="K167" s="287" t="s">
        <v>3</v>
      </c>
      <c r="L167" s="287" t="s">
        <v>3</v>
      </c>
      <c r="M167" s="287" t="s">
        <v>3</v>
      </c>
      <c r="N167" s="287" t="s">
        <v>3</v>
      </c>
      <c r="O167" s="287" t="s">
        <v>3</v>
      </c>
      <c r="P167" s="287" t="s">
        <v>3</v>
      </c>
      <c r="Q167" s="287" t="s">
        <v>3</v>
      </c>
      <c r="R167" s="287" t="s">
        <v>3</v>
      </c>
      <c r="S167" s="287" t="s">
        <v>3</v>
      </c>
    </row>
    <row r="168" spans="2:19" ht="123" customHeight="1">
      <c r="B168" s="319" t="s">
        <v>474</v>
      </c>
      <c r="C168" s="290" t="s">
        <v>425</v>
      </c>
      <c r="D168" s="170" t="s">
        <v>708</v>
      </c>
      <c r="E168" s="240">
        <v>41640</v>
      </c>
      <c r="F168" s="240">
        <v>42735</v>
      </c>
      <c r="G168" s="310" t="s">
        <v>520</v>
      </c>
      <c r="H168" s="287" t="s">
        <v>3</v>
      </c>
      <c r="I168" s="287" t="s">
        <v>3</v>
      </c>
      <c r="J168" s="287" t="s">
        <v>3</v>
      </c>
      <c r="K168" s="287" t="s">
        <v>3</v>
      </c>
      <c r="L168" s="287" t="s">
        <v>3</v>
      </c>
      <c r="M168" s="287" t="s">
        <v>3</v>
      </c>
      <c r="N168" s="287" t="s">
        <v>3</v>
      </c>
      <c r="O168" s="287" t="s">
        <v>3</v>
      </c>
      <c r="P168" s="287" t="s">
        <v>3</v>
      </c>
      <c r="Q168" s="287" t="s">
        <v>3</v>
      </c>
      <c r="R168" s="287" t="s">
        <v>3</v>
      </c>
      <c r="S168" s="287" t="s">
        <v>3</v>
      </c>
    </row>
    <row r="169" spans="2:19" ht="120.75" customHeight="1">
      <c r="B169" s="319" t="s">
        <v>475</v>
      </c>
      <c r="C169" s="290" t="s">
        <v>426</v>
      </c>
      <c r="D169" s="170" t="s">
        <v>709</v>
      </c>
      <c r="E169" s="240">
        <v>41640</v>
      </c>
      <c r="F169" s="240">
        <v>42735</v>
      </c>
      <c r="G169" s="310" t="s">
        <v>521</v>
      </c>
      <c r="H169" s="287" t="s">
        <v>3</v>
      </c>
      <c r="I169" s="287" t="s">
        <v>3</v>
      </c>
      <c r="J169" s="287" t="s">
        <v>3</v>
      </c>
      <c r="K169" s="287" t="s">
        <v>3</v>
      </c>
      <c r="L169" s="287" t="s">
        <v>3</v>
      </c>
      <c r="M169" s="287" t="s">
        <v>3</v>
      </c>
      <c r="N169" s="287" t="s">
        <v>3</v>
      </c>
      <c r="O169" s="287" t="s">
        <v>3</v>
      </c>
      <c r="P169" s="287" t="s">
        <v>3</v>
      </c>
      <c r="Q169" s="287" t="s">
        <v>3</v>
      </c>
      <c r="R169" s="287" t="s">
        <v>3</v>
      </c>
      <c r="S169" s="287" t="s">
        <v>3</v>
      </c>
    </row>
    <row r="170" spans="2:19" ht="124.5" customHeight="1">
      <c r="B170" s="319" t="s">
        <v>476</v>
      </c>
      <c r="C170" s="290" t="s">
        <v>427</v>
      </c>
      <c r="D170" s="170" t="s">
        <v>709</v>
      </c>
      <c r="E170" s="240">
        <v>41640</v>
      </c>
      <c r="F170" s="240">
        <v>42735</v>
      </c>
      <c r="G170" s="310" t="s">
        <v>522</v>
      </c>
      <c r="H170" s="287" t="s">
        <v>3</v>
      </c>
      <c r="I170" s="287" t="s">
        <v>3</v>
      </c>
      <c r="J170" s="287" t="s">
        <v>3</v>
      </c>
      <c r="K170" s="287" t="s">
        <v>3</v>
      </c>
      <c r="L170" s="287" t="s">
        <v>3</v>
      </c>
      <c r="M170" s="287" t="s">
        <v>3</v>
      </c>
      <c r="N170" s="287" t="s">
        <v>3</v>
      </c>
      <c r="O170" s="287" t="s">
        <v>3</v>
      </c>
      <c r="P170" s="287" t="s">
        <v>3</v>
      </c>
      <c r="Q170" s="287" t="s">
        <v>3</v>
      </c>
      <c r="R170" s="287" t="s">
        <v>3</v>
      </c>
      <c r="S170" s="287" t="s">
        <v>3</v>
      </c>
    </row>
    <row r="171" spans="2:19" ht="122.25" customHeight="1">
      <c r="B171" s="319" t="s">
        <v>477</v>
      </c>
      <c r="C171" s="290" t="s">
        <v>428</v>
      </c>
      <c r="D171" s="170" t="s">
        <v>709</v>
      </c>
      <c r="E171" s="240">
        <v>41821</v>
      </c>
      <c r="F171" s="240">
        <v>42735</v>
      </c>
      <c r="G171" s="310" t="s">
        <v>744</v>
      </c>
      <c r="H171" s="168"/>
      <c r="I171" s="168"/>
      <c r="J171" s="287" t="s">
        <v>3</v>
      </c>
      <c r="K171" s="287" t="s">
        <v>3</v>
      </c>
      <c r="L171" s="287" t="s">
        <v>3</v>
      </c>
      <c r="M171" s="287" t="s">
        <v>3</v>
      </c>
      <c r="N171" s="287" t="s">
        <v>3</v>
      </c>
      <c r="O171" s="287" t="s">
        <v>3</v>
      </c>
      <c r="P171" s="287" t="s">
        <v>3</v>
      </c>
      <c r="Q171" s="287" t="s">
        <v>3</v>
      </c>
      <c r="R171" s="287" t="s">
        <v>3</v>
      </c>
      <c r="S171" s="287" t="s">
        <v>3</v>
      </c>
    </row>
    <row r="172" spans="2:19" ht="87" customHeight="1">
      <c r="B172" s="338" t="s">
        <v>455</v>
      </c>
      <c r="C172" s="270" t="s">
        <v>743</v>
      </c>
      <c r="D172" s="170" t="s">
        <v>659</v>
      </c>
      <c r="E172" s="240">
        <v>41640</v>
      </c>
      <c r="F172" s="240">
        <v>42369</v>
      </c>
      <c r="G172" s="310"/>
      <c r="H172" s="168" t="s">
        <v>3</v>
      </c>
      <c r="I172" s="168" t="s">
        <v>3</v>
      </c>
      <c r="J172" s="265" t="s">
        <v>3</v>
      </c>
      <c r="K172" s="265" t="s">
        <v>3</v>
      </c>
      <c r="L172" s="265" t="s">
        <v>3</v>
      </c>
      <c r="M172" s="265" t="s">
        <v>3</v>
      </c>
      <c r="N172" s="265" t="s">
        <v>3</v>
      </c>
      <c r="O172" s="265" t="s">
        <v>3</v>
      </c>
      <c r="P172" s="265"/>
      <c r="Q172" s="265"/>
      <c r="R172" s="265"/>
      <c r="S172" s="265"/>
    </row>
    <row r="173" spans="2:19" ht="47.25">
      <c r="B173" s="168">
        <v>6</v>
      </c>
      <c r="C173" s="270" t="s">
        <v>318</v>
      </c>
      <c r="D173" s="539" t="s">
        <v>555</v>
      </c>
      <c r="E173" s="240">
        <v>41640</v>
      </c>
      <c r="F173" s="240">
        <v>42735</v>
      </c>
      <c r="G173" s="419" t="s">
        <v>321</v>
      </c>
      <c r="H173" s="265" t="s">
        <v>542</v>
      </c>
      <c r="I173" s="265" t="s">
        <v>542</v>
      </c>
      <c r="J173" s="265" t="s">
        <v>542</v>
      </c>
      <c r="K173" s="265" t="s">
        <v>542</v>
      </c>
      <c r="L173" s="265" t="s">
        <v>542</v>
      </c>
      <c r="M173" s="265" t="s">
        <v>542</v>
      </c>
      <c r="N173" s="265" t="s">
        <v>542</v>
      </c>
      <c r="O173" s="265" t="s">
        <v>542</v>
      </c>
      <c r="P173" s="265" t="s">
        <v>542</v>
      </c>
      <c r="Q173" s="265" t="s">
        <v>542</v>
      </c>
      <c r="R173" s="265" t="s">
        <v>542</v>
      </c>
      <c r="S173" s="265" t="s">
        <v>542</v>
      </c>
    </row>
    <row r="174" spans="2:19" ht="73.5" customHeight="1">
      <c r="B174" s="117" t="s">
        <v>80</v>
      </c>
      <c r="C174" s="266" t="s">
        <v>320</v>
      </c>
      <c r="D174" s="539"/>
      <c r="E174" s="240">
        <v>41640</v>
      </c>
      <c r="F174" s="240">
        <v>42735</v>
      </c>
      <c r="G174" s="421"/>
      <c r="H174" s="265" t="s">
        <v>542</v>
      </c>
      <c r="I174" s="265" t="s">
        <v>542</v>
      </c>
      <c r="J174" s="265" t="s">
        <v>542</v>
      </c>
      <c r="K174" s="265" t="s">
        <v>542</v>
      </c>
      <c r="L174" s="265" t="s">
        <v>542</v>
      </c>
      <c r="M174" s="265" t="s">
        <v>542</v>
      </c>
      <c r="N174" s="265" t="s">
        <v>542</v>
      </c>
      <c r="O174" s="265" t="s">
        <v>542</v>
      </c>
      <c r="P174" s="265" t="s">
        <v>542</v>
      </c>
      <c r="Q174" s="265" t="s">
        <v>542</v>
      </c>
      <c r="R174" s="265" t="s">
        <v>542</v>
      </c>
      <c r="S174" s="265" t="s">
        <v>542</v>
      </c>
    </row>
    <row r="175" ht="15">
      <c r="G175" s="322"/>
    </row>
    <row r="176" ht="15">
      <c r="G176" s="322"/>
    </row>
    <row r="177" spans="3:7" ht="21">
      <c r="C177" s="333" t="s">
        <v>727</v>
      </c>
      <c r="G177" s="322"/>
    </row>
    <row r="178" spans="3:7" ht="21">
      <c r="C178" s="333"/>
      <c r="G178" s="322"/>
    </row>
    <row r="179" spans="3:18" ht="51" customHeight="1">
      <c r="C179" s="538" t="s">
        <v>850</v>
      </c>
      <c r="D179" s="538"/>
      <c r="G179" s="322"/>
      <c r="R179" s="358" t="s">
        <v>851</v>
      </c>
    </row>
    <row r="180" ht="15">
      <c r="G180" s="322"/>
    </row>
    <row r="181" spans="3:17" ht="75" customHeight="1">
      <c r="C181" s="538" t="s">
        <v>728</v>
      </c>
      <c r="D181" s="538"/>
      <c r="F181" s="334" t="s">
        <v>729</v>
      </c>
      <c r="Q181" s="339" t="s">
        <v>730</v>
      </c>
    </row>
    <row r="182" spans="7:19" ht="15">
      <c r="G182" s="322"/>
      <c r="S182" s="336"/>
    </row>
    <row r="183" spans="3:17" ht="60" customHeight="1">
      <c r="C183" s="538" t="s">
        <v>731</v>
      </c>
      <c r="D183" s="538"/>
      <c r="Q183" s="339" t="s">
        <v>732</v>
      </c>
    </row>
    <row r="184" spans="7:19" ht="15">
      <c r="G184" s="322"/>
      <c r="S184" s="336"/>
    </row>
    <row r="185" spans="3:17" ht="56.25" customHeight="1">
      <c r="C185" s="538" t="s">
        <v>733</v>
      </c>
      <c r="D185" s="538"/>
      <c r="Q185" s="339" t="s">
        <v>734</v>
      </c>
    </row>
    <row r="186" spans="7:19" ht="15">
      <c r="G186" s="322"/>
      <c r="S186" s="336"/>
    </row>
    <row r="187" spans="3:17" ht="37.5" customHeight="1">
      <c r="C187" s="538" t="s">
        <v>735</v>
      </c>
      <c r="D187" s="538"/>
      <c r="Q187" s="339" t="s">
        <v>736</v>
      </c>
    </row>
    <row r="188" spans="7:19" ht="15">
      <c r="G188" s="322"/>
      <c r="S188" s="336"/>
    </row>
    <row r="189" spans="3:17" ht="56.25" customHeight="1">
      <c r="C189" s="538" t="s">
        <v>737</v>
      </c>
      <c r="D189" s="538"/>
      <c r="Q189" s="339" t="s">
        <v>738</v>
      </c>
    </row>
    <row r="190" spans="7:19" ht="15">
      <c r="G190" s="322"/>
      <c r="S190" s="336"/>
    </row>
    <row r="191" spans="3:17" ht="56.25" customHeight="1">
      <c r="C191" s="538" t="s">
        <v>739</v>
      </c>
      <c r="D191" s="538"/>
      <c r="Q191" s="339" t="s">
        <v>740</v>
      </c>
    </row>
    <row r="192" spans="7:19" ht="15">
      <c r="G192" s="322"/>
      <c r="S192" s="336"/>
    </row>
    <row r="193" spans="3:17" ht="56.25" customHeight="1">
      <c r="C193" s="538" t="s">
        <v>741</v>
      </c>
      <c r="D193" s="538"/>
      <c r="Q193" s="339" t="s">
        <v>742</v>
      </c>
    </row>
    <row r="194" spans="3:7" ht="18.75">
      <c r="C194" s="335"/>
      <c r="G194" s="322"/>
    </row>
    <row r="195" ht="15">
      <c r="G195" s="322"/>
    </row>
    <row r="196" ht="15">
      <c r="G196" s="322"/>
    </row>
    <row r="197" ht="15">
      <c r="G197" s="322"/>
    </row>
    <row r="198" ht="15">
      <c r="G198" s="322"/>
    </row>
    <row r="199" ht="15">
      <c r="G199" s="322"/>
    </row>
    <row r="200" ht="15">
      <c r="G200" s="322"/>
    </row>
    <row r="201" ht="15">
      <c r="G201" s="322"/>
    </row>
    <row r="202" ht="15">
      <c r="G202" s="322"/>
    </row>
    <row r="203" ht="15">
      <c r="G203" s="322"/>
    </row>
    <row r="204" ht="15">
      <c r="G204" s="322"/>
    </row>
    <row r="205" ht="15">
      <c r="G205" s="322"/>
    </row>
    <row r="206" ht="15">
      <c r="G206" s="322"/>
    </row>
    <row r="207" ht="15">
      <c r="G207" s="322"/>
    </row>
    <row r="208" ht="15">
      <c r="G208" s="322"/>
    </row>
    <row r="209" ht="15">
      <c r="G209" s="322"/>
    </row>
    <row r="210" ht="15">
      <c r="G210" s="322"/>
    </row>
    <row r="211" ht="15">
      <c r="G211" s="322"/>
    </row>
    <row r="212" ht="15">
      <c r="G212" s="322"/>
    </row>
    <row r="213" ht="15">
      <c r="G213" s="322"/>
    </row>
    <row r="214" ht="15">
      <c r="G214" s="322"/>
    </row>
    <row r="215" ht="15">
      <c r="G215" s="322"/>
    </row>
    <row r="216" ht="15">
      <c r="G216" s="322"/>
    </row>
    <row r="217" ht="15">
      <c r="G217" s="322"/>
    </row>
    <row r="218" ht="15">
      <c r="G218" s="322"/>
    </row>
    <row r="219" ht="15">
      <c r="G219" s="322"/>
    </row>
    <row r="220" ht="15">
      <c r="G220" s="322"/>
    </row>
    <row r="221" ht="15">
      <c r="G221" s="322"/>
    </row>
    <row r="222" ht="15">
      <c r="G222" s="322"/>
    </row>
    <row r="223" ht="15">
      <c r="G223" s="322"/>
    </row>
    <row r="224" ht="15">
      <c r="G224" s="322"/>
    </row>
  </sheetData>
  <sheetProtection/>
  <mergeCells count="71">
    <mergeCell ref="D78:D79"/>
    <mergeCell ref="G72:G79"/>
    <mergeCell ref="B67:C67"/>
    <mergeCell ref="B80:C80"/>
    <mergeCell ref="D38:D39"/>
    <mergeCell ref="D44:D45"/>
    <mergeCell ref="D49:D53"/>
    <mergeCell ref="D56:D63"/>
    <mergeCell ref="C64:S64"/>
    <mergeCell ref="G66:G67"/>
    <mergeCell ref="G68:G70"/>
    <mergeCell ref="D72:D76"/>
    <mergeCell ref="G56:G59"/>
    <mergeCell ref="G60:G63"/>
    <mergeCell ref="C54:S54"/>
    <mergeCell ref="G40:G48"/>
    <mergeCell ref="G49:G52"/>
    <mergeCell ref="G36:G39"/>
    <mergeCell ref="AB9:AE9"/>
    <mergeCell ref="C34:S34"/>
    <mergeCell ref="G29:G32"/>
    <mergeCell ref="D30:D32"/>
    <mergeCell ref="C12:AE12"/>
    <mergeCell ref="G15:G18"/>
    <mergeCell ref="D16:D18"/>
    <mergeCell ref="C13:S13"/>
    <mergeCell ref="G21:G24"/>
    <mergeCell ref="I1:S1"/>
    <mergeCell ref="I2:S3"/>
    <mergeCell ref="B4:S4"/>
    <mergeCell ref="B5:S5"/>
    <mergeCell ref="B8:B10"/>
    <mergeCell ref="C8:C10"/>
    <mergeCell ref="D8:D10"/>
    <mergeCell ref="E8:E10"/>
    <mergeCell ref="F8:F10"/>
    <mergeCell ref="G8:G10"/>
    <mergeCell ref="H8:AE8"/>
    <mergeCell ref="H9:K9"/>
    <mergeCell ref="L9:O9"/>
    <mergeCell ref="P9:S9"/>
    <mergeCell ref="T9:W9"/>
    <mergeCell ref="X9:AA9"/>
    <mergeCell ref="B85:C85"/>
    <mergeCell ref="B91:C91"/>
    <mergeCell ref="G94:G102"/>
    <mergeCell ref="D96:D102"/>
    <mergeCell ref="G104:G111"/>
    <mergeCell ref="D111:D112"/>
    <mergeCell ref="D104:D109"/>
    <mergeCell ref="B114:C114"/>
    <mergeCell ref="D117:D120"/>
    <mergeCell ref="G117:G120"/>
    <mergeCell ref="D121:D122"/>
    <mergeCell ref="G121:G122"/>
    <mergeCell ref="B123:C123"/>
    <mergeCell ref="B145:C145"/>
    <mergeCell ref="B150:C150"/>
    <mergeCell ref="B154:C154"/>
    <mergeCell ref="B165:C165"/>
    <mergeCell ref="G173:G174"/>
    <mergeCell ref="B128:C128"/>
    <mergeCell ref="D173:D174"/>
    <mergeCell ref="C181:D181"/>
    <mergeCell ref="C183:D183"/>
    <mergeCell ref="C179:D179"/>
    <mergeCell ref="C185:D185"/>
    <mergeCell ref="C187:D187"/>
    <mergeCell ref="C189:D189"/>
    <mergeCell ref="C191:D191"/>
    <mergeCell ref="C193:D193"/>
  </mergeCells>
  <printOptions horizontalCentered="1"/>
  <pageMargins left="0.03937007874015748" right="0.03937007874015748" top="0.15748031496062992" bottom="0.15748031496062992" header="0.31496062992125984" footer="0.31496062992125984"/>
  <pageSetup fitToHeight="0" fitToWidth="1" horizontalDpi="600" verticalDpi="600" orientation="landscape" paperSize="9" scale="68" r:id="rId1"/>
  <rowBreaks count="2" manualBreakCount="2">
    <brk id="29" max="18" man="1"/>
    <brk id="40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6"/>
  <sheetViews>
    <sheetView view="pageBreakPreview" zoomScale="70" zoomScaleNormal="70" zoomScaleSheetLayoutView="70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7" sqref="C27"/>
    </sheetView>
  </sheetViews>
  <sheetFormatPr defaultColWidth="9.140625" defaultRowHeight="15" outlineLevelRow="1" outlineLevelCol="1"/>
  <cols>
    <col min="1" max="1" width="1.8515625" style="0" customWidth="1"/>
    <col min="2" max="2" width="7.140625" style="0" customWidth="1"/>
    <col min="3" max="3" width="49.8515625" style="0" customWidth="1"/>
    <col min="4" max="4" width="27.7109375" style="0" customWidth="1"/>
    <col min="5" max="5" width="13.140625" style="0" customWidth="1"/>
    <col min="6" max="6" width="17.421875" style="0" customWidth="1"/>
    <col min="7" max="7" width="23.140625" style="0" customWidth="1"/>
    <col min="8" max="8" width="6.28125" style="0" customWidth="1"/>
    <col min="9" max="9" width="6.421875" style="0" customWidth="1"/>
    <col min="10" max="10" width="5.8515625" style="0" customWidth="1"/>
    <col min="11" max="11" width="6.140625" style="0" customWidth="1"/>
    <col min="12" max="12" width="6.28125" style="0" customWidth="1"/>
    <col min="13" max="13" width="6.57421875" style="0" customWidth="1"/>
    <col min="14" max="14" width="6.7109375" style="0" customWidth="1"/>
    <col min="15" max="15" width="6.421875" style="0" customWidth="1"/>
    <col min="16" max="16" width="6.57421875" style="0" customWidth="1"/>
    <col min="17" max="17" width="6.8515625" style="0" customWidth="1"/>
    <col min="18" max="18" width="6.140625" style="0" customWidth="1"/>
    <col min="19" max="19" width="7.00390625" style="0" customWidth="1"/>
    <col min="20" max="31" width="7.00390625" style="0" hidden="1" customWidth="1" outlineLevel="1"/>
    <col min="32" max="32" width="7.00390625" style="0" customWidth="1" collapsed="1"/>
    <col min="33" max="35" width="7.00390625" style="0" customWidth="1"/>
  </cols>
  <sheetData>
    <row r="1" spans="2:35" ht="19.5" customHeight="1">
      <c r="B1" s="183"/>
      <c r="C1" s="183"/>
      <c r="D1" s="183"/>
      <c r="E1" s="183"/>
      <c r="F1" s="183"/>
      <c r="G1" s="183"/>
      <c r="H1" s="183"/>
      <c r="I1" s="546" t="s">
        <v>798</v>
      </c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</row>
    <row r="2" spans="2:35" ht="50.25" customHeight="1">
      <c r="B2" s="183"/>
      <c r="C2" s="183"/>
      <c r="D2" s="183"/>
      <c r="E2" s="183"/>
      <c r="F2" s="183"/>
      <c r="G2" s="183"/>
      <c r="H2" s="183"/>
      <c r="I2" s="547" t="s">
        <v>848</v>
      </c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</row>
    <row r="3" spans="2:35" ht="31.5" customHeight="1">
      <c r="B3" s="183"/>
      <c r="C3" s="183"/>
      <c r="D3" s="183"/>
      <c r="E3" s="183"/>
      <c r="F3" s="183"/>
      <c r="G3" s="183"/>
      <c r="H3" s="183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</row>
    <row r="4" spans="2:35" ht="15.75" customHeight="1">
      <c r="B4" s="443" t="s">
        <v>37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</row>
    <row r="5" spans="2:35" ht="16.5" customHeight="1">
      <c r="B5" s="443" t="s">
        <v>38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</row>
    <row r="6" spans="2:31" ht="15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</row>
    <row r="7" spans="2:35" ht="40.5" customHeight="1">
      <c r="B7" s="548" t="s">
        <v>39</v>
      </c>
      <c r="C7" s="548" t="s">
        <v>40</v>
      </c>
      <c r="D7" s="550" t="s">
        <v>48</v>
      </c>
      <c r="E7" s="548" t="s">
        <v>41</v>
      </c>
      <c r="F7" s="548" t="s">
        <v>42</v>
      </c>
      <c r="G7" s="548" t="s">
        <v>43</v>
      </c>
      <c r="H7" s="548" t="s">
        <v>44</v>
      </c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38"/>
      <c r="AG7" s="38"/>
      <c r="AH7" s="38"/>
      <c r="AI7" s="38"/>
    </row>
    <row r="8" spans="2:35" ht="33.75" customHeight="1">
      <c r="B8" s="549"/>
      <c r="C8" s="548"/>
      <c r="D8" s="551"/>
      <c r="E8" s="548"/>
      <c r="F8" s="548"/>
      <c r="G8" s="548"/>
      <c r="H8" s="548" t="s">
        <v>46</v>
      </c>
      <c r="I8" s="548"/>
      <c r="J8" s="548"/>
      <c r="K8" s="548"/>
      <c r="L8" s="548" t="s">
        <v>47</v>
      </c>
      <c r="M8" s="548"/>
      <c r="N8" s="548"/>
      <c r="O8" s="548"/>
      <c r="P8" s="548" t="s">
        <v>299</v>
      </c>
      <c r="Q8" s="548"/>
      <c r="R8" s="548"/>
      <c r="S8" s="548"/>
      <c r="T8" s="548" t="s">
        <v>299</v>
      </c>
      <c r="U8" s="548"/>
      <c r="V8" s="548"/>
      <c r="W8" s="548"/>
      <c r="X8" s="548" t="s">
        <v>300</v>
      </c>
      <c r="Y8" s="548"/>
      <c r="Z8" s="548"/>
      <c r="AA8" s="548"/>
      <c r="AB8" s="548" t="s">
        <v>301</v>
      </c>
      <c r="AC8" s="548"/>
      <c r="AD8" s="548"/>
      <c r="AE8" s="548"/>
      <c r="AF8" s="38"/>
      <c r="AG8" s="38"/>
      <c r="AH8" s="38"/>
      <c r="AI8" s="38"/>
    </row>
    <row r="9" spans="2:35" ht="56.25" customHeight="1">
      <c r="B9" s="549"/>
      <c r="C9" s="548"/>
      <c r="D9" s="552"/>
      <c r="E9" s="548"/>
      <c r="F9" s="548"/>
      <c r="G9" s="548"/>
      <c r="H9" s="272">
        <v>1</v>
      </c>
      <c r="I9" s="272">
        <v>2</v>
      </c>
      <c r="J9" s="272">
        <v>3</v>
      </c>
      <c r="K9" s="272">
        <v>4</v>
      </c>
      <c r="L9" s="272">
        <v>1</v>
      </c>
      <c r="M9" s="272">
        <v>2</v>
      </c>
      <c r="N9" s="272">
        <v>3</v>
      </c>
      <c r="O9" s="272">
        <v>4</v>
      </c>
      <c r="P9" s="272">
        <v>1</v>
      </c>
      <c r="Q9" s="272">
        <v>2</v>
      </c>
      <c r="R9" s="272">
        <v>3</v>
      </c>
      <c r="S9" s="272">
        <v>4</v>
      </c>
      <c r="T9" s="272">
        <v>1</v>
      </c>
      <c r="U9" s="272">
        <v>2</v>
      </c>
      <c r="V9" s="272">
        <v>3</v>
      </c>
      <c r="W9" s="272">
        <v>4</v>
      </c>
      <c r="X9" s="272">
        <v>1</v>
      </c>
      <c r="Y9" s="272">
        <v>2</v>
      </c>
      <c r="Z9" s="272">
        <v>3</v>
      </c>
      <c r="AA9" s="272">
        <v>4</v>
      </c>
      <c r="AB9" s="272">
        <v>1</v>
      </c>
      <c r="AC9" s="272">
        <v>2</v>
      </c>
      <c r="AD9" s="272">
        <v>3</v>
      </c>
      <c r="AE9" s="272">
        <v>4</v>
      </c>
      <c r="AF9" s="38"/>
      <c r="AG9" s="38"/>
      <c r="AH9" s="38"/>
      <c r="AI9" s="38"/>
    </row>
    <row r="10" spans="2:35" ht="15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36"/>
      <c r="AG10" s="36"/>
      <c r="AH10" s="36"/>
      <c r="AI10" s="36"/>
    </row>
    <row r="11" spans="2:35" ht="35.25" customHeight="1">
      <c r="B11" s="6">
        <v>1</v>
      </c>
      <c r="C11" s="434" t="s">
        <v>600</v>
      </c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39"/>
      <c r="AG11" s="39"/>
      <c r="AH11" s="39"/>
      <c r="AI11" s="39"/>
    </row>
    <row r="12" spans="2:35" s="96" customFormat="1" ht="30" customHeight="1">
      <c r="B12" s="168">
        <v>2</v>
      </c>
      <c r="C12" s="434" t="s">
        <v>292</v>
      </c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56"/>
      <c r="AG12" s="56"/>
      <c r="AH12" s="56"/>
      <c r="AI12" s="56"/>
    </row>
    <row r="13" spans="2:35" s="96" customFormat="1" ht="31.5">
      <c r="B13" s="168"/>
      <c r="C13" s="270" t="s">
        <v>155</v>
      </c>
      <c r="D13" s="166"/>
      <c r="E13" s="271"/>
      <c r="F13" s="271"/>
      <c r="G13" s="166" t="s">
        <v>671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56"/>
      <c r="AG13" s="56"/>
      <c r="AH13" s="56"/>
      <c r="AI13" s="56"/>
    </row>
    <row r="14" spans="2:35" s="96" customFormat="1" ht="88.5" customHeight="1">
      <c r="B14" s="168" t="s">
        <v>51</v>
      </c>
      <c r="C14" s="270" t="s">
        <v>84</v>
      </c>
      <c r="D14" s="277" t="s">
        <v>633</v>
      </c>
      <c r="E14" s="240">
        <v>42005</v>
      </c>
      <c r="F14" s="240">
        <v>43100</v>
      </c>
      <c r="G14" s="556" t="s">
        <v>334</v>
      </c>
      <c r="H14" s="271" t="s">
        <v>3</v>
      </c>
      <c r="I14" s="271" t="s">
        <v>3</v>
      </c>
      <c r="J14" s="271" t="s">
        <v>3</v>
      </c>
      <c r="K14" s="271" t="s">
        <v>3</v>
      </c>
      <c r="L14" s="271" t="s">
        <v>3</v>
      </c>
      <c r="M14" s="271" t="s">
        <v>3</v>
      </c>
      <c r="N14" s="271" t="s">
        <v>3</v>
      </c>
      <c r="O14" s="271" t="s">
        <v>3</v>
      </c>
      <c r="P14" s="271" t="s">
        <v>3</v>
      </c>
      <c r="Q14" s="271" t="s">
        <v>3</v>
      </c>
      <c r="R14" s="271" t="s">
        <v>3</v>
      </c>
      <c r="S14" s="271" t="s">
        <v>3</v>
      </c>
      <c r="T14" s="271" t="s">
        <v>3</v>
      </c>
      <c r="U14" s="271" t="s">
        <v>3</v>
      </c>
      <c r="V14" s="271" t="s">
        <v>3</v>
      </c>
      <c r="W14" s="271" t="s">
        <v>3</v>
      </c>
      <c r="X14" s="271" t="s">
        <v>3</v>
      </c>
      <c r="Y14" s="271" t="s">
        <v>3</v>
      </c>
      <c r="Z14" s="271" t="s">
        <v>3</v>
      </c>
      <c r="AA14" s="271" t="s">
        <v>3</v>
      </c>
      <c r="AB14" s="271" t="s">
        <v>3</v>
      </c>
      <c r="AC14" s="271" t="s">
        <v>3</v>
      </c>
      <c r="AD14" s="271" t="s">
        <v>3</v>
      </c>
      <c r="AE14" s="271" t="s">
        <v>3</v>
      </c>
      <c r="AF14" s="56"/>
      <c r="AG14" s="56"/>
      <c r="AH14" s="56"/>
      <c r="AI14" s="56"/>
    </row>
    <row r="15" spans="2:35" s="96" customFormat="1" ht="146.25" customHeight="1" outlineLevel="1">
      <c r="B15" s="132" t="s">
        <v>85</v>
      </c>
      <c r="C15" s="169" t="s">
        <v>632</v>
      </c>
      <c r="D15" s="540" t="s">
        <v>634</v>
      </c>
      <c r="E15" s="240">
        <v>42005</v>
      </c>
      <c r="F15" s="240">
        <v>43100</v>
      </c>
      <c r="G15" s="557"/>
      <c r="H15" s="271" t="s">
        <v>3</v>
      </c>
      <c r="I15" s="271" t="s">
        <v>3</v>
      </c>
      <c r="J15" s="271" t="s">
        <v>3</v>
      </c>
      <c r="K15" s="271" t="s">
        <v>3</v>
      </c>
      <c r="L15" s="271" t="s">
        <v>3</v>
      </c>
      <c r="M15" s="271" t="s">
        <v>3</v>
      </c>
      <c r="N15" s="271" t="s">
        <v>3</v>
      </c>
      <c r="O15" s="271" t="s">
        <v>3</v>
      </c>
      <c r="P15" s="271" t="s">
        <v>3</v>
      </c>
      <c r="Q15" s="271" t="s">
        <v>3</v>
      </c>
      <c r="R15" s="271" t="s">
        <v>3</v>
      </c>
      <c r="S15" s="271" t="s">
        <v>3</v>
      </c>
      <c r="T15" s="271" t="s">
        <v>3</v>
      </c>
      <c r="U15" s="271" t="s">
        <v>3</v>
      </c>
      <c r="V15" s="271" t="s">
        <v>3</v>
      </c>
      <c r="W15" s="271" t="s">
        <v>3</v>
      </c>
      <c r="X15" s="271" t="s">
        <v>3</v>
      </c>
      <c r="Y15" s="271" t="s">
        <v>3</v>
      </c>
      <c r="Z15" s="271" t="s">
        <v>3</v>
      </c>
      <c r="AA15" s="271" t="s">
        <v>3</v>
      </c>
      <c r="AB15" s="271" t="s">
        <v>3</v>
      </c>
      <c r="AC15" s="271" t="s">
        <v>3</v>
      </c>
      <c r="AD15" s="271" t="s">
        <v>3</v>
      </c>
      <c r="AE15" s="271" t="s">
        <v>3</v>
      </c>
      <c r="AF15" s="56"/>
      <c r="AG15" s="56"/>
      <c r="AH15" s="56"/>
      <c r="AI15" s="56"/>
    </row>
    <row r="16" spans="2:35" s="96" customFormat="1" ht="54" customHeight="1" outlineLevel="1">
      <c r="B16" s="132"/>
      <c r="C16" s="169" t="s">
        <v>635</v>
      </c>
      <c r="D16" s="541"/>
      <c r="E16" s="240"/>
      <c r="F16" s="240"/>
      <c r="G16" s="557"/>
      <c r="H16" s="271" t="s">
        <v>3</v>
      </c>
      <c r="I16" s="271"/>
      <c r="J16" s="271"/>
      <c r="K16" s="271"/>
      <c r="L16" s="271" t="s">
        <v>3</v>
      </c>
      <c r="M16" s="271"/>
      <c r="N16" s="271"/>
      <c r="O16" s="271"/>
      <c r="P16" s="271" t="s">
        <v>3</v>
      </c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56"/>
      <c r="AG16" s="56"/>
      <c r="AH16" s="56"/>
      <c r="AI16" s="56"/>
    </row>
    <row r="17" spans="2:35" ht="97.5" customHeight="1" outlineLevel="1">
      <c r="B17" s="134" t="s">
        <v>86</v>
      </c>
      <c r="C17" s="266" t="s">
        <v>636</v>
      </c>
      <c r="D17" s="542"/>
      <c r="E17" s="240" t="s">
        <v>807</v>
      </c>
      <c r="F17" s="240" t="s">
        <v>808</v>
      </c>
      <c r="G17" s="558"/>
      <c r="H17" s="271"/>
      <c r="I17" s="278" t="s">
        <v>3</v>
      </c>
      <c r="J17" s="271"/>
      <c r="K17" s="271" t="s">
        <v>3</v>
      </c>
      <c r="L17" s="271"/>
      <c r="M17" s="271" t="s">
        <v>3</v>
      </c>
      <c r="N17" s="271"/>
      <c r="O17" s="271" t="s">
        <v>3</v>
      </c>
      <c r="P17" s="271"/>
      <c r="Q17" s="271" t="s">
        <v>3</v>
      </c>
      <c r="R17" s="271"/>
      <c r="S17" s="271" t="s">
        <v>3</v>
      </c>
      <c r="T17" s="271" t="s">
        <v>3</v>
      </c>
      <c r="U17" s="271" t="s">
        <v>3</v>
      </c>
      <c r="V17" s="271" t="s">
        <v>3</v>
      </c>
      <c r="W17" s="271" t="s">
        <v>3</v>
      </c>
      <c r="X17" s="271" t="s">
        <v>3</v>
      </c>
      <c r="Y17" s="271" t="s">
        <v>3</v>
      </c>
      <c r="Z17" s="271" t="s">
        <v>3</v>
      </c>
      <c r="AA17" s="271" t="s">
        <v>3</v>
      </c>
      <c r="AB17" s="271" t="s">
        <v>3</v>
      </c>
      <c r="AC17" s="271" t="s">
        <v>3</v>
      </c>
      <c r="AD17" s="271" t="s">
        <v>3</v>
      </c>
      <c r="AE17" s="271" t="s">
        <v>3</v>
      </c>
      <c r="AF17" s="8"/>
      <c r="AG17" s="8"/>
      <c r="AH17" s="8"/>
      <c r="AI17" s="8"/>
    </row>
    <row r="18" spans="2:35" ht="96" customHeight="1" outlineLevel="1">
      <c r="B18" s="134"/>
      <c r="C18" s="266" t="s">
        <v>637</v>
      </c>
      <c r="D18" s="276"/>
      <c r="E18" s="240" t="s">
        <v>807</v>
      </c>
      <c r="F18" s="240" t="s">
        <v>808</v>
      </c>
      <c r="G18" s="274"/>
      <c r="H18" s="271"/>
      <c r="I18" s="281" t="s">
        <v>3</v>
      </c>
      <c r="J18" s="271"/>
      <c r="K18" s="271" t="s">
        <v>3</v>
      </c>
      <c r="L18" s="271"/>
      <c r="M18" s="271" t="s">
        <v>3</v>
      </c>
      <c r="N18" s="271"/>
      <c r="O18" s="271" t="s">
        <v>3</v>
      </c>
      <c r="P18" s="271"/>
      <c r="Q18" s="271" t="s">
        <v>3</v>
      </c>
      <c r="R18" s="271"/>
      <c r="S18" s="271" t="s">
        <v>3</v>
      </c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8"/>
      <c r="AG18" s="8"/>
      <c r="AH18" s="8"/>
      <c r="AI18" s="8"/>
    </row>
    <row r="19" spans="2:35" s="181" customFormat="1" ht="117" customHeight="1">
      <c r="B19" s="252" t="s">
        <v>52</v>
      </c>
      <c r="C19" s="249" t="s">
        <v>87</v>
      </c>
      <c r="D19" s="170" t="s">
        <v>656</v>
      </c>
      <c r="E19" s="382">
        <v>42005</v>
      </c>
      <c r="F19" s="250">
        <v>43100</v>
      </c>
      <c r="G19" s="414" t="s">
        <v>880</v>
      </c>
      <c r="H19" s="251" t="s">
        <v>3</v>
      </c>
      <c r="I19" s="168" t="s">
        <v>3</v>
      </c>
      <c r="J19" s="168" t="s">
        <v>3</v>
      </c>
      <c r="K19" s="168" t="s">
        <v>3</v>
      </c>
      <c r="L19" s="168" t="s">
        <v>3</v>
      </c>
      <c r="M19" s="168" t="s">
        <v>3</v>
      </c>
      <c r="N19" s="168" t="s">
        <v>3</v>
      </c>
      <c r="O19" s="168" t="s">
        <v>3</v>
      </c>
      <c r="P19" s="168" t="s">
        <v>3</v>
      </c>
      <c r="Q19" s="168" t="s">
        <v>3</v>
      </c>
      <c r="R19" s="168" t="s">
        <v>3</v>
      </c>
      <c r="S19" s="168" t="s">
        <v>3</v>
      </c>
      <c r="T19" s="251" t="s">
        <v>3</v>
      </c>
      <c r="U19" s="166"/>
      <c r="V19" s="166"/>
      <c r="W19" s="166"/>
      <c r="X19" s="251" t="s">
        <v>3</v>
      </c>
      <c r="Y19" s="166"/>
      <c r="Z19" s="166"/>
      <c r="AA19" s="166"/>
      <c r="AB19" s="251" t="s">
        <v>3</v>
      </c>
      <c r="AC19" s="166"/>
      <c r="AD19" s="166"/>
      <c r="AE19" s="166"/>
      <c r="AF19" s="253"/>
      <c r="AG19" s="253"/>
      <c r="AH19" s="253"/>
      <c r="AI19" s="253"/>
    </row>
    <row r="20" spans="2:35" ht="166.5" customHeight="1">
      <c r="B20" s="134" t="s">
        <v>53</v>
      </c>
      <c r="C20" s="381" t="s">
        <v>866</v>
      </c>
      <c r="D20" s="170" t="s">
        <v>638</v>
      </c>
      <c r="E20" s="240">
        <v>42005</v>
      </c>
      <c r="F20" s="240">
        <v>43100</v>
      </c>
      <c r="G20" s="559" t="s">
        <v>335</v>
      </c>
      <c r="H20" s="271" t="s">
        <v>3</v>
      </c>
      <c r="I20" s="271" t="s">
        <v>3</v>
      </c>
      <c r="J20" s="271" t="s">
        <v>3</v>
      </c>
      <c r="K20" s="271" t="s">
        <v>3</v>
      </c>
      <c r="L20" s="271" t="s">
        <v>3</v>
      </c>
      <c r="M20" s="271" t="s">
        <v>3</v>
      </c>
      <c r="N20" s="271" t="s">
        <v>3</v>
      </c>
      <c r="O20" s="271" t="s">
        <v>3</v>
      </c>
      <c r="P20" s="271" t="s">
        <v>3</v>
      </c>
      <c r="Q20" s="271" t="s">
        <v>3</v>
      </c>
      <c r="R20" s="271" t="s">
        <v>3</v>
      </c>
      <c r="S20" s="271" t="s">
        <v>3</v>
      </c>
      <c r="T20" s="271" t="s">
        <v>3</v>
      </c>
      <c r="U20" s="271" t="s">
        <v>3</v>
      </c>
      <c r="V20" s="271" t="s">
        <v>3</v>
      </c>
      <c r="W20" s="271" t="s">
        <v>3</v>
      </c>
      <c r="X20" s="271" t="s">
        <v>3</v>
      </c>
      <c r="Y20" s="271" t="s">
        <v>3</v>
      </c>
      <c r="Z20" s="271" t="s">
        <v>3</v>
      </c>
      <c r="AA20" s="271" t="s">
        <v>3</v>
      </c>
      <c r="AB20" s="271" t="s">
        <v>3</v>
      </c>
      <c r="AC20" s="271" t="s">
        <v>3</v>
      </c>
      <c r="AD20" s="271" t="s">
        <v>3</v>
      </c>
      <c r="AE20" s="271" t="s">
        <v>3</v>
      </c>
      <c r="AF20" s="8"/>
      <c r="AG20" s="8"/>
      <c r="AH20" s="8"/>
      <c r="AI20" s="8"/>
    </row>
    <row r="21" spans="2:35" ht="139.5" customHeight="1" outlineLevel="1">
      <c r="B21" s="134" t="s">
        <v>94</v>
      </c>
      <c r="C21" s="266" t="s">
        <v>91</v>
      </c>
      <c r="D21" s="275" t="s">
        <v>639</v>
      </c>
      <c r="E21" s="240">
        <v>42005</v>
      </c>
      <c r="F21" s="240">
        <v>43100</v>
      </c>
      <c r="G21" s="560"/>
      <c r="H21" s="271" t="s">
        <v>3</v>
      </c>
      <c r="I21" s="271" t="s">
        <v>3</v>
      </c>
      <c r="J21" s="271" t="s">
        <v>3</v>
      </c>
      <c r="K21" s="271" t="s">
        <v>3</v>
      </c>
      <c r="L21" s="271" t="s">
        <v>3</v>
      </c>
      <c r="M21" s="271" t="s">
        <v>3</v>
      </c>
      <c r="N21" s="271" t="s">
        <v>3</v>
      </c>
      <c r="O21" s="271" t="s">
        <v>3</v>
      </c>
      <c r="P21" s="271" t="s">
        <v>3</v>
      </c>
      <c r="Q21" s="271" t="s">
        <v>3</v>
      </c>
      <c r="R21" s="271" t="s">
        <v>3</v>
      </c>
      <c r="S21" s="271" t="s">
        <v>3</v>
      </c>
      <c r="T21" s="271" t="s">
        <v>3</v>
      </c>
      <c r="U21" s="271" t="s">
        <v>3</v>
      </c>
      <c r="V21" s="271" t="s">
        <v>3</v>
      </c>
      <c r="W21" s="271" t="s">
        <v>3</v>
      </c>
      <c r="X21" s="271" t="s">
        <v>3</v>
      </c>
      <c r="Y21" s="271" t="s">
        <v>3</v>
      </c>
      <c r="Z21" s="271" t="s">
        <v>3</v>
      </c>
      <c r="AA21" s="271" t="s">
        <v>3</v>
      </c>
      <c r="AB21" s="271" t="s">
        <v>3</v>
      </c>
      <c r="AC21" s="271" t="s">
        <v>3</v>
      </c>
      <c r="AD21" s="271" t="s">
        <v>3</v>
      </c>
      <c r="AE21" s="271" t="s">
        <v>3</v>
      </c>
      <c r="AF21" s="271"/>
      <c r="AG21" s="8"/>
      <c r="AH21" s="8"/>
      <c r="AI21" s="8"/>
    </row>
    <row r="22" spans="2:35" ht="75" customHeight="1" outlineLevel="1">
      <c r="B22" s="134" t="s">
        <v>95</v>
      </c>
      <c r="C22" s="266" t="s">
        <v>651</v>
      </c>
      <c r="D22" s="275" t="s">
        <v>652</v>
      </c>
      <c r="E22" s="240" t="s">
        <v>661</v>
      </c>
      <c r="F22" s="240">
        <v>42735</v>
      </c>
      <c r="G22" s="560"/>
      <c r="H22" s="271"/>
      <c r="I22" s="271"/>
      <c r="J22" s="271"/>
      <c r="K22" s="271"/>
      <c r="L22" s="271"/>
      <c r="M22" s="271"/>
      <c r="N22" s="271"/>
      <c r="O22" s="282" t="s">
        <v>3</v>
      </c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60"/>
      <c r="AG22" s="8"/>
      <c r="AH22" s="8"/>
      <c r="AI22" s="8"/>
    </row>
    <row r="23" spans="2:35" ht="140.25" customHeight="1" outlineLevel="1">
      <c r="B23" s="134" t="s">
        <v>96</v>
      </c>
      <c r="C23" s="266" t="s">
        <v>92</v>
      </c>
      <c r="D23" s="275" t="s">
        <v>640</v>
      </c>
      <c r="E23" s="240">
        <v>42005</v>
      </c>
      <c r="F23" s="240">
        <v>43100</v>
      </c>
      <c r="G23" s="560"/>
      <c r="H23" s="271" t="s">
        <v>3</v>
      </c>
      <c r="I23" s="271" t="s">
        <v>3</v>
      </c>
      <c r="J23" s="271" t="s">
        <v>3</v>
      </c>
      <c r="K23" s="271" t="s">
        <v>3</v>
      </c>
      <c r="L23" s="271" t="s">
        <v>3</v>
      </c>
      <c r="M23" s="271" t="s">
        <v>3</v>
      </c>
      <c r="N23" s="271" t="s">
        <v>3</v>
      </c>
      <c r="O23" s="271" t="s">
        <v>3</v>
      </c>
      <c r="P23" s="271" t="s">
        <v>3</v>
      </c>
      <c r="Q23" s="271" t="s">
        <v>3</v>
      </c>
      <c r="R23" s="271" t="s">
        <v>3</v>
      </c>
      <c r="S23" s="271" t="s">
        <v>3</v>
      </c>
      <c r="T23" s="271" t="s">
        <v>3</v>
      </c>
      <c r="U23" s="271" t="s">
        <v>3</v>
      </c>
      <c r="V23" s="271" t="s">
        <v>3</v>
      </c>
      <c r="W23" s="271" t="s">
        <v>3</v>
      </c>
      <c r="X23" s="271" t="s">
        <v>3</v>
      </c>
      <c r="Y23" s="271" t="s">
        <v>3</v>
      </c>
      <c r="Z23" s="271" t="s">
        <v>3</v>
      </c>
      <c r="AA23" s="271" t="s">
        <v>3</v>
      </c>
      <c r="AB23" s="271" t="s">
        <v>3</v>
      </c>
      <c r="AC23" s="271" t="s">
        <v>3</v>
      </c>
      <c r="AD23" s="271" t="s">
        <v>3</v>
      </c>
      <c r="AE23" s="271" t="s">
        <v>3</v>
      </c>
      <c r="AF23" s="8"/>
      <c r="AG23" s="8"/>
      <c r="AH23" s="8"/>
      <c r="AI23" s="8"/>
    </row>
    <row r="24" spans="2:35" ht="141" customHeight="1" outlineLevel="1">
      <c r="B24" s="134" t="s">
        <v>802</v>
      </c>
      <c r="C24" s="266" t="s">
        <v>641</v>
      </c>
      <c r="D24" s="275" t="s">
        <v>639</v>
      </c>
      <c r="E24" s="240" t="s">
        <v>856</v>
      </c>
      <c r="F24" s="240" t="s">
        <v>857</v>
      </c>
      <c r="G24" s="360" t="s">
        <v>855</v>
      </c>
      <c r="H24" s="301" t="s">
        <v>3</v>
      </c>
      <c r="I24" s="361" t="s">
        <v>3</v>
      </c>
      <c r="J24" s="301" t="s">
        <v>3</v>
      </c>
      <c r="K24" s="361" t="s">
        <v>3</v>
      </c>
      <c r="L24" s="166"/>
      <c r="M24" s="271" t="s">
        <v>3</v>
      </c>
      <c r="N24" s="166"/>
      <c r="O24" s="271" t="s">
        <v>3</v>
      </c>
      <c r="P24" s="166"/>
      <c r="Q24" s="271" t="s">
        <v>3</v>
      </c>
      <c r="R24" s="166"/>
      <c r="S24" s="271" t="s">
        <v>3</v>
      </c>
      <c r="T24" s="166"/>
      <c r="U24" s="271" t="s">
        <v>3</v>
      </c>
      <c r="V24" s="166"/>
      <c r="W24" s="271" t="s">
        <v>3</v>
      </c>
      <c r="X24" s="166"/>
      <c r="Y24" s="271" t="s">
        <v>3</v>
      </c>
      <c r="Z24" s="166"/>
      <c r="AA24" s="271" t="s">
        <v>3</v>
      </c>
      <c r="AB24" s="166"/>
      <c r="AC24" s="271" t="s">
        <v>3</v>
      </c>
      <c r="AD24" s="166"/>
      <c r="AE24" s="271" t="s">
        <v>3</v>
      </c>
      <c r="AF24" s="8"/>
      <c r="AG24" s="8"/>
      <c r="AH24" s="8"/>
      <c r="AI24" s="8"/>
    </row>
    <row r="25" spans="2:35" s="96" customFormat="1" ht="63" customHeight="1" outlineLevel="1">
      <c r="B25" s="134"/>
      <c r="C25" s="266" t="s">
        <v>642</v>
      </c>
      <c r="D25" s="275"/>
      <c r="E25" s="240"/>
      <c r="F25" s="240"/>
      <c r="G25" s="274"/>
      <c r="H25" s="171"/>
      <c r="I25" s="282" t="s">
        <v>3</v>
      </c>
      <c r="J25" s="171"/>
      <c r="K25" s="271" t="s">
        <v>3</v>
      </c>
      <c r="L25" s="171"/>
      <c r="M25" s="271" t="s">
        <v>3</v>
      </c>
      <c r="N25" s="171"/>
      <c r="O25" s="271" t="s">
        <v>3</v>
      </c>
      <c r="P25" s="171"/>
      <c r="Q25" s="271" t="s">
        <v>3</v>
      </c>
      <c r="R25" s="171"/>
      <c r="S25" s="271" t="s">
        <v>3</v>
      </c>
      <c r="T25" s="171"/>
      <c r="U25" s="271"/>
      <c r="V25" s="171"/>
      <c r="W25" s="271"/>
      <c r="X25" s="171"/>
      <c r="Y25" s="271"/>
      <c r="Z25" s="171"/>
      <c r="AA25" s="271"/>
      <c r="AB25" s="171"/>
      <c r="AC25" s="271"/>
      <c r="AD25" s="171"/>
      <c r="AE25" s="271"/>
      <c r="AF25" s="56"/>
      <c r="AG25" s="56"/>
      <c r="AH25" s="56"/>
      <c r="AI25" s="56"/>
    </row>
    <row r="26" spans="2:35" ht="146.25" customHeight="1">
      <c r="B26" s="134" t="s">
        <v>54</v>
      </c>
      <c r="C26" s="413" t="s">
        <v>878</v>
      </c>
      <c r="D26" s="275" t="s">
        <v>643</v>
      </c>
      <c r="E26" s="240">
        <v>42005</v>
      </c>
      <c r="F26" s="240">
        <v>43100</v>
      </c>
      <c r="G26" s="273" t="s">
        <v>336</v>
      </c>
      <c r="H26" s="271" t="s">
        <v>3</v>
      </c>
      <c r="I26" s="271" t="s">
        <v>3</v>
      </c>
      <c r="J26" s="271" t="s">
        <v>3</v>
      </c>
      <c r="K26" s="271" t="s">
        <v>3</v>
      </c>
      <c r="L26" s="271" t="s">
        <v>3</v>
      </c>
      <c r="M26" s="271" t="s">
        <v>3</v>
      </c>
      <c r="N26" s="271" t="s">
        <v>3</v>
      </c>
      <c r="O26" s="271" t="s">
        <v>3</v>
      </c>
      <c r="P26" s="271" t="s">
        <v>3</v>
      </c>
      <c r="Q26" s="271" t="s">
        <v>3</v>
      </c>
      <c r="R26" s="271" t="s">
        <v>3</v>
      </c>
      <c r="S26" s="271" t="s">
        <v>3</v>
      </c>
      <c r="T26" s="271" t="s">
        <v>3</v>
      </c>
      <c r="U26" s="271" t="s">
        <v>3</v>
      </c>
      <c r="V26" s="271" t="s">
        <v>3</v>
      </c>
      <c r="W26" s="271" t="s">
        <v>3</v>
      </c>
      <c r="X26" s="271" t="s">
        <v>3</v>
      </c>
      <c r="Y26" s="271" t="s">
        <v>3</v>
      </c>
      <c r="Z26" s="271" t="s">
        <v>3</v>
      </c>
      <c r="AA26" s="271" t="s">
        <v>3</v>
      </c>
      <c r="AB26" s="271" t="s">
        <v>3</v>
      </c>
      <c r="AC26" s="271" t="s">
        <v>3</v>
      </c>
      <c r="AD26" s="271" t="s">
        <v>3</v>
      </c>
      <c r="AE26" s="271" t="s">
        <v>3</v>
      </c>
      <c r="AF26" s="8"/>
      <c r="AG26" s="8"/>
      <c r="AH26" s="8"/>
      <c r="AI26" s="8"/>
    </row>
    <row r="27" spans="2:35" ht="236.25" customHeight="1">
      <c r="B27" s="134" t="s">
        <v>55</v>
      </c>
      <c r="C27" s="270" t="s">
        <v>655</v>
      </c>
      <c r="D27" s="277" t="s">
        <v>644</v>
      </c>
      <c r="E27" s="240" t="s">
        <v>810</v>
      </c>
      <c r="F27" s="240" t="s">
        <v>811</v>
      </c>
      <c r="G27" s="273" t="s">
        <v>337</v>
      </c>
      <c r="H27" s="166"/>
      <c r="I27" s="168" t="s">
        <v>3</v>
      </c>
      <c r="J27" s="271"/>
      <c r="K27" s="166"/>
      <c r="L27" s="166"/>
      <c r="M27" s="271" t="s">
        <v>3</v>
      </c>
      <c r="N27" s="166"/>
      <c r="O27" s="166"/>
      <c r="P27" s="166"/>
      <c r="Q27" s="271" t="s">
        <v>3</v>
      </c>
      <c r="R27" s="166"/>
      <c r="S27" s="166"/>
      <c r="T27" s="166"/>
      <c r="U27" s="271" t="s">
        <v>3</v>
      </c>
      <c r="V27" s="166"/>
      <c r="W27" s="166"/>
      <c r="X27" s="166"/>
      <c r="Y27" s="271" t="s">
        <v>3</v>
      </c>
      <c r="Z27" s="166"/>
      <c r="AA27" s="166"/>
      <c r="AB27" s="166"/>
      <c r="AC27" s="271" t="s">
        <v>3</v>
      </c>
      <c r="AD27" s="166"/>
      <c r="AE27" s="166"/>
      <c r="AF27" s="8"/>
      <c r="AG27" s="8"/>
      <c r="AH27" s="8"/>
      <c r="AI27" s="8"/>
    </row>
    <row r="28" spans="2:35" ht="185.25" customHeight="1">
      <c r="B28" s="134" t="s">
        <v>102</v>
      </c>
      <c r="C28" s="141" t="s">
        <v>105</v>
      </c>
      <c r="D28" s="170" t="s">
        <v>638</v>
      </c>
      <c r="E28" s="254" t="s">
        <v>847</v>
      </c>
      <c r="F28" s="254" t="s">
        <v>846</v>
      </c>
      <c r="G28" s="554" t="s">
        <v>338</v>
      </c>
      <c r="H28" s="166"/>
      <c r="I28" s="168" t="s">
        <v>3</v>
      </c>
      <c r="J28" s="265" t="s">
        <v>3</v>
      </c>
      <c r="K28" s="166"/>
      <c r="L28" s="166"/>
      <c r="M28" s="265" t="s">
        <v>3</v>
      </c>
      <c r="N28" s="265" t="s">
        <v>3</v>
      </c>
      <c r="O28" s="166"/>
      <c r="P28" s="166"/>
      <c r="Q28" s="265" t="s">
        <v>3</v>
      </c>
      <c r="R28" s="265" t="s">
        <v>3</v>
      </c>
      <c r="S28" s="166"/>
      <c r="T28" s="166"/>
      <c r="U28" s="271" t="s">
        <v>3</v>
      </c>
      <c r="V28" s="271" t="s">
        <v>3</v>
      </c>
      <c r="W28" s="166"/>
      <c r="X28" s="166"/>
      <c r="Y28" s="271" t="s">
        <v>3</v>
      </c>
      <c r="Z28" s="271" t="s">
        <v>3</v>
      </c>
      <c r="AA28" s="166"/>
      <c r="AB28" s="166"/>
      <c r="AC28" s="271" t="s">
        <v>3</v>
      </c>
      <c r="AD28" s="271" t="s">
        <v>3</v>
      </c>
      <c r="AE28" s="166"/>
      <c r="AF28" s="8"/>
      <c r="AG28" s="8"/>
      <c r="AH28" s="8"/>
      <c r="AI28" s="8"/>
    </row>
    <row r="29" spans="2:35" ht="111.75" customHeight="1" outlineLevel="1">
      <c r="B29" s="134" t="s">
        <v>103</v>
      </c>
      <c r="C29" s="266" t="s">
        <v>106</v>
      </c>
      <c r="D29" s="539" t="s">
        <v>644</v>
      </c>
      <c r="E29" s="254" t="s">
        <v>812</v>
      </c>
      <c r="F29" s="254" t="s">
        <v>813</v>
      </c>
      <c r="G29" s="554"/>
      <c r="H29" s="166"/>
      <c r="I29" s="166"/>
      <c r="J29" s="265" t="s">
        <v>3</v>
      </c>
      <c r="K29" s="166"/>
      <c r="L29" s="166"/>
      <c r="M29" s="166"/>
      <c r="N29" s="265" t="s">
        <v>3</v>
      </c>
      <c r="O29" s="166"/>
      <c r="P29" s="166"/>
      <c r="Q29" s="166"/>
      <c r="R29" s="265" t="s">
        <v>3</v>
      </c>
      <c r="S29" s="166"/>
      <c r="T29" s="166"/>
      <c r="U29" s="166"/>
      <c r="V29" s="271" t="s">
        <v>3</v>
      </c>
      <c r="W29" s="166"/>
      <c r="X29" s="166"/>
      <c r="Y29" s="166"/>
      <c r="Z29" s="271" t="s">
        <v>3</v>
      </c>
      <c r="AA29" s="166"/>
      <c r="AB29" s="166"/>
      <c r="AC29" s="166"/>
      <c r="AD29" s="271" t="s">
        <v>3</v>
      </c>
      <c r="AE29" s="166"/>
      <c r="AF29" s="8"/>
      <c r="AG29" s="8"/>
      <c r="AH29" s="8"/>
      <c r="AI29" s="8"/>
    </row>
    <row r="30" spans="2:35" ht="73.5" customHeight="1" outlineLevel="1">
      <c r="B30" s="134"/>
      <c r="C30" s="266" t="s">
        <v>649</v>
      </c>
      <c r="D30" s="539"/>
      <c r="E30" s="254"/>
      <c r="F30" s="254"/>
      <c r="G30" s="554"/>
      <c r="H30" s="166"/>
      <c r="I30" s="166"/>
      <c r="J30" s="265" t="s">
        <v>3</v>
      </c>
      <c r="K30" s="166"/>
      <c r="L30" s="166"/>
      <c r="M30" s="166"/>
      <c r="N30" s="265" t="s">
        <v>3</v>
      </c>
      <c r="O30" s="166"/>
      <c r="P30" s="166"/>
      <c r="Q30" s="166"/>
      <c r="R30" s="265" t="s">
        <v>3</v>
      </c>
      <c r="S30" s="166"/>
      <c r="T30" s="166"/>
      <c r="U30" s="171"/>
      <c r="V30" s="271"/>
      <c r="W30" s="166"/>
      <c r="X30" s="166"/>
      <c r="Y30" s="171"/>
      <c r="Z30" s="271"/>
      <c r="AA30" s="166"/>
      <c r="AB30" s="166"/>
      <c r="AC30" s="171"/>
      <c r="AD30" s="271"/>
      <c r="AE30" s="166"/>
      <c r="AF30" s="8"/>
      <c r="AG30" s="8"/>
      <c r="AH30" s="8"/>
      <c r="AI30" s="8"/>
    </row>
    <row r="31" spans="2:35" ht="47.25" customHeight="1" outlineLevel="1">
      <c r="B31" s="134" t="s">
        <v>516</v>
      </c>
      <c r="C31" s="266" t="s">
        <v>515</v>
      </c>
      <c r="D31" s="539"/>
      <c r="E31" s="254" t="s">
        <v>814</v>
      </c>
      <c r="F31" s="254" t="s">
        <v>815</v>
      </c>
      <c r="G31" s="555"/>
      <c r="H31" s="166"/>
      <c r="I31" s="168" t="s">
        <v>3</v>
      </c>
      <c r="J31" s="265"/>
      <c r="K31" s="166"/>
      <c r="L31" s="166"/>
      <c r="M31" s="265" t="s">
        <v>3</v>
      </c>
      <c r="N31" s="265"/>
      <c r="O31" s="166"/>
      <c r="P31" s="166"/>
      <c r="Q31" s="265" t="s">
        <v>3</v>
      </c>
      <c r="R31" s="265"/>
      <c r="S31" s="166"/>
      <c r="T31" s="166"/>
      <c r="U31" s="271" t="s">
        <v>3</v>
      </c>
      <c r="V31" s="271"/>
      <c r="W31" s="166"/>
      <c r="X31" s="166"/>
      <c r="Y31" s="271" t="s">
        <v>3</v>
      </c>
      <c r="Z31" s="271"/>
      <c r="AA31" s="166"/>
      <c r="AB31" s="166"/>
      <c r="AC31" s="271" t="s">
        <v>3</v>
      </c>
      <c r="AD31" s="271"/>
      <c r="AE31" s="166"/>
      <c r="AF31" s="8"/>
      <c r="AG31" s="8"/>
      <c r="AH31" s="8"/>
      <c r="AI31" s="8"/>
    </row>
    <row r="32" spans="2:35" ht="47.25" customHeight="1" outlineLevel="1">
      <c r="B32" s="134"/>
      <c r="C32" s="266" t="s">
        <v>650</v>
      </c>
      <c r="D32" s="277"/>
      <c r="E32" s="254"/>
      <c r="F32" s="256"/>
      <c r="G32" s="246"/>
      <c r="H32" s="255"/>
      <c r="I32" s="166"/>
      <c r="J32" s="265"/>
      <c r="K32" s="166"/>
      <c r="L32" s="166"/>
      <c r="M32" s="265" t="s">
        <v>3</v>
      </c>
      <c r="N32" s="265"/>
      <c r="O32" s="166"/>
      <c r="P32" s="166"/>
      <c r="Q32" s="265" t="s">
        <v>3</v>
      </c>
      <c r="R32" s="265"/>
      <c r="S32" s="166"/>
      <c r="T32" s="166"/>
      <c r="U32" s="271"/>
      <c r="V32" s="271"/>
      <c r="W32" s="166"/>
      <c r="X32" s="166"/>
      <c r="Y32" s="271"/>
      <c r="Z32" s="271"/>
      <c r="AA32" s="166"/>
      <c r="AB32" s="166"/>
      <c r="AC32" s="271"/>
      <c r="AD32" s="271"/>
      <c r="AE32" s="166"/>
      <c r="AF32" s="8"/>
      <c r="AG32" s="8"/>
      <c r="AH32" s="8"/>
      <c r="AI32" s="8"/>
    </row>
    <row r="33" spans="2:35" ht="47.25" customHeight="1">
      <c r="B33" s="325">
        <v>3</v>
      </c>
      <c r="C33" s="434" t="s">
        <v>293</v>
      </c>
      <c r="D33" s="435"/>
      <c r="E33" s="435"/>
      <c r="F33" s="435"/>
      <c r="G33" s="553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8"/>
      <c r="AG33" s="8"/>
      <c r="AH33" s="8"/>
      <c r="AI33" s="8"/>
    </row>
    <row r="34" spans="2:35" ht="31.5">
      <c r="B34" s="325"/>
      <c r="C34" s="326" t="s">
        <v>155</v>
      </c>
      <c r="D34" s="166"/>
      <c r="E34" s="240"/>
      <c r="F34" s="240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8"/>
      <c r="AG34" s="8"/>
      <c r="AH34" s="8"/>
      <c r="AI34" s="8"/>
    </row>
    <row r="35" spans="2:35" ht="111.75" customHeight="1">
      <c r="B35" s="168" t="s">
        <v>66</v>
      </c>
      <c r="C35" s="326" t="s">
        <v>109</v>
      </c>
      <c r="D35" s="328" t="s">
        <v>720</v>
      </c>
      <c r="E35" s="240" t="s">
        <v>858</v>
      </c>
      <c r="F35" s="240" t="s">
        <v>859</v>
      </c>
      <c r="G35" s="510" t="s">
        <v>339</v>
      </c>
      <c r="H35" s="301"/>
      <c r="I35" s="301" t="s">
        <v>3</v>
      </c>
      <c r="J35" s="301"/>
      <c r="K35" s="301" t="s">
        <v>3</v>
      </c>
      <c r="L35" s="301" t="s">
        <v>3</v>
      </c>
      <c r="M35" s="301" t="s">
        <v>3</v>
      </c>
      <c r="N35" s="301" t="s">
        <v>3</v>
      </c>
      <c r="O35" s="301" t="s">
        <v>3</v>
      </c>
      <c r="P35" s="301" t="s">
        <v>3</v>
      </c>
      <c r="Q35" s="301" t="s">
        <v>3</v>
      </c>
      <c r="R35" s="301" t="s">
        <v>3</v>
      </c>
      <c r="S35" s="301" t="s">
        <v>3</v>
      </c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8"/>
      <c r="AG35" s="8"/>
      <c r="AH35" s="8"/>
      <c r="AI35" s="8"/>
    </row>
    <row r="36" spans="2:35" ht="63" outlineLevel="1">
      <c r="B36" s="168" t="s">
        <v>148</v>
      </c>
      <c r="C36" s="326" t="s">
        <v>113</v>
      </c>
      <c r="D36" s="328" t="s">
        <v>721</v>
      </c>
      <c r="E36" s="240" t="s">
        <v>816</v>
      </c>
      <c r="F36" s="240" t="s">
        <v>817</v>
      </c>
      <c r="G36" s="511"/>
      <c r="H36" s="166"/>
      <c r="I36" s="166"/>
      <c r="J36" s="166"/>
      <c r="K36" s="327" t="s">
        <v>3</v>
      </c>
      <c r="L36" s="166"/>
      <c r="M36" s="166"/>
      <c r="N36" s="166"/>
      <c r="O36" s="327" t="s">
        <v>3</v>
      </c>
      <c r="P36" s="166"/>
      <c r="Q36" s="166"/>
      <c r="R36" s="166"/>
      <c r="S36" s="327" t="s">
        <v>3</v>
      </c>
      <c r="T36" s="166"/>
      <c r="U36" s="166"/>
      <c r="V36" s="166"/>
      <c r="W36" s="271" t="s">
        <v>3</v>
      </c>
      <c r="X36" s="166"/>
      <c r="Y36" s="166"/>
      <c r="Z36" s="166"/>
      <c r="AA36" s="271" t="s">
        <v>3</v>
      </c>
      <c r="AB36" s="166"/>
      <c r="AC36" s="166"/>
      <c r="AD36" s="166"/>
      <c r="AE36" s="271" t="s">
        <v>3</v>
      </c>
      <c r="AF36" s="8"/>
      <c r="AG36" s="8"/>
      <c r="AH36" s="8"/>
      <c r="AI36" s="8"/>
    </row>
    <row r="37" spans="2:35" ht="111" customHeight="1" outlineLevel="1">
      <c r="B37" s="168" t="s">
        <v>149</v>
      </c>
      <c r="C37" s="326" t="s">
        <v>664</v>
      </c>
      <c r="D37" s="561" t="s">
        <v>720</v>
      </c>
      <c r="E37" s="240" t="s">
        <v>809</v>
      </c>
      <c r="F37" s="240" t="s">
        <v>808</v>
      </c>
      <c r="G37" s="511"/>
      <c r="H37" s="166"/>
      <c r="I37" s="327" t="s">
        <v>3</v>
      </c>
      <c r="J37" s="166"/>
      <c r="K37" s="327" t="s">
        <v>3</v>
      </c>
      <c r="L37" s="166"/>
      <c r="M37" s="327" t="s">
        <v>3</v>
      </c>
      <c r="N37" s="166"/>
      <c r="O37" s="327" t="s">
        <v>3</v>
      </c>
      <c r="P37" s="166"/>
      <c r="Q37" s="327" t="s">
        <v>3</v>
      </c>
      <c r="R37" s="166"/>
      <c r="S37" s="327" t="s">
        <v>3</v>
      </c>
      <c r="T37" s="166"/>
      <c r="U37" s="271" t="s">
        <v>3</v>
      </c>
      <c r="V37" s="166"/>
      <c r="W37" s="271" t="s">
        <v>3</v>
      </c>
      <c r="X37" s="166"/>
      <c r="Y37" s="271" t="s">
        <v>3</v>
      </c>
      <c r="Z37" s="166"/>
      <c r="AA37" s="271" t="s">
        <v>3</v>
      </c>
      <c r="AB37" s="166"/>
      <c r="AC37" s="271" t="s">
        <v>3</v>
      </c>
      <c r="AD37" s="166"/>
      <c r="AE37" s="271" t="s">
        <v>3</v>
      </c>
      <c r="AF37" s="8"/>
      <c r="AG37" s="8"/>
      <c r="AH37" s="8"/>
      <c r="AI37" s="8"/>
    </row>
    <row r="38" spans="2:35" ht="47.25" outlineLevel="1">
      <c r="B38" s="168" t="s">
        <v>150</v>
      </c>
      <c r="C38" s="326" t="s">
        <v>115</v>
      </c>
      <c r="D38" s="562"/>
      <c r="E38" s="240" t="s">
        <v>818</v>
      </c>
      <c r="F38" s="240" t="s">
        <v>819</v>
      </c>
      <c r="G38" s="512"/>
      <c r="H38" s="166"/>
      <c r="I38" s="166"/>
      <c r="J38" s="166"/>
      <c r="K38" s="166"/>
      <c r="L38" s="301" t="s">
        <v>3</v>
      </c>
      <c r="M38" s="327"/>
      <c r="N38" s="166"/>
      <c r="O38" s="166"/>
      <c r="P38" s="301" t="s">
        <v>3</v>
      </c>
      <c r="Q38" s="327"/>
      <c r="R38" s="166"/>
      <c r="S38" s="166"/>
      <c r="T38" s="166"/>
      <c r="U38" s="271" t="s">
        <v>3</v>
      </c>
      <c r="V38" s="166"/>
      <c r="W38" s="166"/>
      <c r="X38" s="166"/>
      <c r="Y38" s="271" t="s">
        <v>3</v>
      </c>
      <c r="Z38" s="166"/>
      <c r="AA38" s="166"/>
      <c r="AB38" s="166"/>
      <c r="AC38" s="271" t="s">
        <v>3</v>
      </c>
      <c r="AD38" s="166"/>
      <c r="AE38" s="166"/>
      <c r="AF38" s="8"/>
      <c r="AG38" s="8"/>
      <c r="AH38" s="8"/>
      <c r="AI38" s="8"/>
    </row>
    <row r="39" spans="2:35" ht="109.5" customHeight="1">
      <c r="B39" s="168" t="s">
        <v>67</v>
      </c>
      <c r="C39" s="330" t="s">
        <v>116</v>
      </c>
      <c r="D39" s="328" t="s">
        <v>720</v>
      </c>
      <c r="E39" s="240">
        <v>42005</v>
      </c>
      <c r="F39" s="240">
        <v>43100</v>
      </c>
      <c r="G39" s="510" t="s">
        <v>340</v>
      </c>
      <c r="H39" s="301" t="s">
        <v>3</v>
      </c>
      <c r="I39" s="301" t="s">
        <v>3</v>
      </c>
      <c r="J39" s="301" t="s">
        <v>3</v>
      </c>
      <c r="K39" s="301" t="s">
        <v>3</v>
      </c>
      <c r="L39" s="301" t="s">
        <v>3</v>
      </c>
      <c r="M39" s="301" t="s">
        <v>3</v>
      </c>
      <c r="N39" s="301" t="s">
        <v>3</v>
      </c>
      <c r="O39" s="301" t="s">
        <v>3</v>
      </c>
      <c r="P39" s="301" t="s">
        <v>3</v>
      </c>
      <c r="Q39" s="301" t="s">
        <v>3</v>
      </c>
      <c r="R39" s="301" t="s">
        <v>3</v>
      </c>
      <c r="S39" s="301" t="s">
        <v>3</v>
      </c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8"/>
      <c r="AG39" s="8"/>
      <c r="AH39" s="8"/>
      <c r="AI39" s="8"/>
    </row>
    <row r="40" spans="2:35" ht="55.5" customHeight="1" outlineLevel="1">
      <c r="B40" s="168" t="s">
        <v>128</v>
      </c>
      <c r="C40" s="330" t="s">
        <v>722</v>
      </c>
      <c r="D40" s="328" t="s">
        <v>724</v>
      </c>
      <c r="E40" s="240" t="s">
        <v>812</v>
      </c>
      <c r="F40" s="240" t="s">
        <v>820</v>
      </c>
      <c r="G40" s="511"/>
      <c r="H40" s="331"/>
      <c r="I40" s="331"/>
      <c r="J40" s="301" t="s">
        <v>3</v>
      </c>
      <c r="K40" s="301"/>
      <c r="L40" s="301"/>
      <c r="M40" s="301"/>
      <c r="N40" s="301" t="s">
        <v>3</v>
      </c>
      <c r="O40" s="301"/>
      <c r="P40" s="301"/>
      <c r="Q40" s="301"/>
      <c r="R40" s="301" t="s">
        <v>3</v>
      </c>
      <c r="S40" s="301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8"/>
      <c r="AG40" s="8"/>
      <c r="AH40" s="8"/>
      <c r="AI40" s="8"/>
    </row>
    <row r="41" spans="2:35" ht="94.5" outlineLevel="1">
      <c r="B41" s="168" t="s">
        <v>129</v>
      </c>
      <c r="C41" s="330" t="s">
        <v>120</v>
      </c>
      <c r="D41" s="328" t="s">
        <v>719</v>
      </c>
      <c r="E41" s="240" t="s">
        <v>821</v>
      </c>
      <c r="F41" s="240" t="s">
        <v>820</v>
      </c>
      <c r="G41" s="511"/>
      <c r="H41" s="331"/>
      <c r="I41" s="329"/>
      <c r="J41" s="301" t="s">
        <v>3</v>
      </c>
      <c r="K41" s="301"/>
      <c r="L41" s="301"/>
      <c r="M41" s="329"/>
      <c r="N41" s="301" t="s">
        <v>3</v>
      </c>
      <c r="O41" s="301"/>
      <c r="P41" s="301"/>
      <c r="Q41" s="329"/>
      <c r="R41" s="301" t="s">
        <v>3</v>
      </c>
      <c r="S41" s="301"/>
      <c r="T41" s="166"/>
      <c r="U41" s="271" t="s">
        <v>3</v>
      </c>
      <c r="V41" s="166"/>
      <c r="W41" s="166"/>
      <c r="X41" s="166"/>
      <c r="Y41" s="271" t="s">
        <v>3</v>
      </c>
      <c r="Z41" s="166"/>
      <c r="AA41" s="166"/>
      <c r="AB41" s="166"/>
      <c r="AC41" s="271" t="s">
        <v>3</v>
      </c>
      <c r="AD41" s="166"/>
      <c r="AE41" s="166"/>
      <c r="AF41" s="8"/>
      <c r="AG41" s="8"/>
      <c r="AH41" s="8"/>
      <c r="AI41" s="8"/>
    </row>
    <row r="42" spans="2:35" ht="54" customHeight="1" outlineLevel="1">
      <c r="B42" s="168" t="s">
        <v>130</v>
      </c>
      <c r="C42" s="330" t="s">
        <v>121</v>
      </c>
      <c r="D42" s="328"/>
      <c r="E42" s="240" t="s">
        <v>814</v>
      </c>
      <c r="F42" s="240" t="s">
        <v>822</v>
      </c>
      <c r="G42" s="511"/>
      <c r="H42" s="331"/>
      <c r="I42" s="329" t="s">
        <v>3</v>
      </c>
      <c r="J42" s="331"/>
      <c r="K42" s="331"/>
      <c r="L42" s="331"/>
      <c r="M42" s="329" t="s">
        <v>3</v>
      </c>
      <c r="N42" s="331"/>
      <c r="O42" s="331"/>
      <c r="P42" s="331"/>
      <c r="Q42" s="329" t="s">
        <v>3</v>
      </c>
      <c r="R42" s="331"/>
      <c r="S42" s="331"/>
      <c r="T42" s="166"/>
      <c r="U42" s="271" t="s">
        <v>3</v>
      </c>
      <c r="V42" s="166"/>
      <c r="W42" s="166"/>
      <c r="X42" s="166"/>
      <c r="Y42" s="271" t="s">
        <v>3</v>
      </c>
      <c r="Z42" s="166"/>
      <c r="AA42" s="166"/>
      <c r="AB42" s="166"/>
      <c r="AC42" s="271" t="s">
        <v>3</v>
      </c>
      <c r="AD42" s="166"/>
      <c r="AE42" s="166"/>
      <c r="AF42" s="8"/>
      <c r="AG42" s="8"/>
      <c r="AH42" s="8"/>
      <c r="AI42" s="8"/>
    </row>
    <row r="43" spans="2:35" ht="64.5" customHeight="1" outlineLevel="1">
      <c r="B43" s="168" t="s">
        <v>560</v>
      </c>
      <c r="C43" s="330" t="s">
        <v>725</v>
      </c>
      <c r="D43" s="561" t="s">
        <v>721</v>
      </c>
      <c r="E43" s="240" t="s">
        <v>814</v>
      </c>
      <c r="F43" s="240" t="s">
        <v>822</v>
      </c>
      <c r="G43" s="511"/>
      <c r="H43" s="331"/>
      <c r="I43" s="329" t="s">
        <v>3</v>
      </c>
      <c r="J43" s="331"/>
      <c r="K43" s="331"/>
      <c r="L43" s="331"/>
      <c r="M43" s="329" t="s">
        <v>3</v>
      </c>
      <c r="N43" s="331"/>
      <c r="O43" s="331"/>
      <c r="P43" s="331"/>
      <c r="Q43" s="329" t="s">
        <v>3</v>
      </c>
      <c r="R43" s="331"/>
      <c r="S43" s="331"/>
      <c r="T43" s="166"/>
      <c r="U43" s="271" t="s">
        <v>3</v>
      </c>
      <c r="V43" s="166"/>
      <c r="W43" s="166"/>
      <c r="X43" s="166"/>
      <c r="Y43" s="271" t="s">
        <v>3</v>
      </c>
      <c r="Z43" s="166"/>
      <c r="AA43" s="166"/>
      <c r="AB43" s="166"/>
      <c r="AC43" s="271" t="s">
        <v>3</v>
      </c>
      <c r="AD43" s="166"/>
      <c r="AE43" s="166"/>
      <c r="AF43" s="8"/>
      <c r="AG43" s="8"/>
      <c r="AH43" s="8"/>
      <c r="AI43" s="8"/>
    </row>
    <row r="44" spans="2:35" ht="61.5" customHeight="1" outlineLevel="1">
      <c r="B44" s="168" t="s">
        <v>561</v>
      </c>
      <c r="C44" s="330" t="s">
        <v>123</v>
      </c>
      <c r="D44" s="562"/>
      <c r="E44" s="240" t="s">
        <v>823</v>
      </c>
      <c r="F44" s="240" t="s">
        <v>820</v>
      </c>
      <c r="G44" s="511"/>
      <c r="H44" s="331"/>
      <c r="I44" s="332"/>
      <c r="J44" s="329" t="s">
        <v>3</v>
      </c>
      <c r="K44" s="332"/>
      <c r="L44" s="332"/>
      <c r="M44" s="332"/>
      <c r="N44" s="329" t="s">
        <v>3</v>
      </c>
      <c r="O44" s="332"/>
      <c r="P44" s="332"/>
      <c r="Q44" s="332"/>
      <c r="R44" s="329" t="s">
        <v>3</v>
      </c>
      <c r="S44" s="332"/>
      <c r="T44" s="166"/>
      <c r="U44" s="166"/>
      <c r="V44" s="271" t="s">
        <v>3</v>
      </c>
      <c r="W44" s="166"/>
      <c r="X44" s="166"/>
      <c r="Y44" s="166"/>
      <c r="Z44" s="271" t="s">
        <v>3</v>
      </c>
      <c r="AA44" s="166"/>
      <c r="AB44" s="166"/>
      <c r="AC44" s="166"/>
      <c r="AD44" s="271" t="s">
        <v>3</v>
      </c>
      <c r="AE44" s="166"/>
      <c r="AF44" s="8"/>
      <c r="AG44" s="8"/>
      <c r="AH44" s="8"/>
      <c r="AI44" s="8"/>
    </row>
    <row r="45" spans="2:35" ht="94.5" outlineLevel="1">
      <c r="B45" s="168" t="s">
        <v>131</v>
      </c>
      <c r="C45" s="330" t="s">
        <v>124</v>
      </c>
      <c r="D45" s="328" t="s">
        <v>719</v>
      </c>
      <c r="E45" s="240" t="s">
        <v>816</v>
      </c>
      <c r="F45" s="240" t="s">
        <v>817</v>
      </c>
      <c r="G45" s="511"/>
      <c r="H45" s="331"/>
      <c r="I45" s="301"/>
      <c r="J45" s="301"/>
      <c r="K45" s="301" t="s">
        <v>3</v>
      </c>
      <c r="L45" s="301"/>
      <c r="M45" s="301"/>
      <c r="N45" s="301"/>
      <c r="O45" s="329" t="s">
        <v>3</v>
      </c>
      <c r="P45" s="301"/>
      <c r="Q45" s="329"/>
      <c r="R45" s="301"/>
      <c r="S45" s="301" t="s">
        <v>3</v>
      </c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8"/>
      <c r="AG45" s="8"/>
      <c r="AH45" s="8"/>
      <c r="AI45" s="8"/>
    </row>
    <row r="46" spans="2:35" ht="167.25" customHeight="1" outlineLevel="1">
      <c r="B46" s="168" t="s">
        <v>132</v>
      </c>
      <c r="C46" s="330" t="s">
        <v>125</v>
      </c>
      <c r="D46" s="328" t="s">
        <v>726</v>
      </c>
      <c r="E46" s="240" t="s">
        <v>814</v>
      </c>
      <c r="F46" s="240" t="s">
        <v>822</v>
      </c>
      <c r="G46" s="511"/>
      <c r="H46" s="331"/>
      <c r="I46" s="301" t="s">
        <v>3</v>
      </c>
      <c r="J46" s="301"/>
      <c r="K46" s="301"/>
      <c r="L46" s="329"/>
      <c r="M46" s="301" t="s">
        <v>3</v>
      </c>
      <c r="N46" s="329"/>
      <c r="O46" s="301"/>
      <c r="P46" s="329"/>
      <c r="Q46" s="329" t="s">
        <v>3</v>
      </c>
      <c r="R46" s="329"/>
      <c r="S46" s="301"/>
      <c r="T46" s="271" t="s">
        <v>3</v>
      </c>
      <c r="U46" s="166"/>
      <c r="V46" s="271" t="s">
        <v>3</v>
      </c>
      <c r="W46" s="166"/>
      <c r="X46" s="271" t="s">
        <v>3</v>
      </c>
      <c r="Y46" s="166"/>
      <c r="Z46" s="271" t="s">
        <v>3</v>
      </c>
      <c r="AA46" s="166"/>
      <c r="AB46" s="271" t="s">
        <v>3</v>
      </c>
      <c r="AC46" s="166"/>
      <c r="AD46" s="271" t="s">
        <v>3</v>
      </c>
      <c r="AE46" s="166"/>
      <c r="AF46" s="8"/>
      <c r="AG46" s="8"/>
      <c r="AH46" s="8"/>
      <c r="AI46" s="8"/>
    </row>
    <row r="47" spans="2:35" ht="101.25" customHeight="1" outlineLevel="1">
      <c r="B47" s="168" t="s">
        <v>133</v>
      </c>
      <c r="C47" s="330" t="s">
        <v>126</v>
      </c>
      <c r="D47" s="328" t="s">
        <v>719</v>
      </c>
      <c r="E47" s="240" t="s">
        <v>824</v>
      </c>
      <c r="F47" s="240" t="s">
        <v>820</v>
      </c>
      <c r="G47" s="511"/>
      <c r="H47" s="329" t="s">
        <v>3</v>
      </c>
      <c r="I47" s="301" t="s">
        <v>3</v>
      </c>
      <c r="J47" s="301" t="s">
        <v>3</v>
      </c>
      <c r="K47" s="301"/>
      <c r="L47" s="329" t="s">
        <v>3</v>
      </c>
      <c r="M47" s="301" t="s">
        <v>3</v>
      </c>
      <c r="N47" s="301" t="s">
        <v>3</v>
      </c>
      <c r="O47" s="301"/>
      <c r="P47" s="329" t="s">
        <v>3</v>
      </c>
      <c r="Q47" s="301" t="s">
        <v>3</v>
      </c>
      <c r="R47" s="301" t="s">
        <v>3</v>
      </c>
      <c r="S47" s="301"/>
      <c r="T47" s="271" t="s">
        <v>3</v>
      </c>
      <c r="U47" s="166"/>
      <c r="V47" s="166"/>
      <c r="W47" s="166"/>
      <c r="X47" s="271" t="s">
        <v>3</v>
      </c>
      <c r="Y47" s="166"/>
      <c r="Z47" s="166"/>
      <c r="AA47" s="166"/>
      <c r="AB47" s="271" t="s">
        <v>3</v>
      </c>
      <c r="AC47" s="166"/>
      <c r="AD47" s="166"/>
      <c r="AE47" s="166"/>
      <c r="AF47" s="8"/>
      <c r="AG47" s="8"/>
      <c r="AH47" s="8"/>
      <c r="AI47" s="8"/>
    </row>
    <row r="48" spans="2:35" ht="23.25" customHeight="1" outlineLevel="1">
      <c r="B48" s="168" t="s">
        <v>138</v>
      </c>
      <c r="C48" s="330" t="s">
        <v>141</v>
      </c>
      <c r="D48" s="561" t="s">
        <v>726</v>
      </c>
      <c r="E48" s="240">
        <v>42370</v>
      </c>
      <c r="F48" s="240">
        <v>43100</v>
      </c>
      <c r="G48" s="561" t="s">
        <v>342</v>
      </c>
      <c r="H48" s="301"/>
      <c r="I48" s="301"/>
      <c r="J48" s="301"/>
      <c r="K48" s="301"/>
      <c r="L48" s="301" t="s">
        <v>3</v>
      </c>
      <c r="M48" s="301" t="s">
        <v>3</v>
      </c>
      <c r="N48" s="329" t="s">
        <v>3</v>
      </c>
      <c r="O48" s="329" t="s">
        <v>3</v>
      </c>
      <c r="P48" s="329" t="s">
        <v>3</v>
      </c>
      <c r="Q48" s="329" t="s">
        <v>3</v>
      </c>
      <c r="R48" s="329" t="s">
        <v>3</v>
      </c>
      <c r="S48" s="329" t="s">
        <v>3</v>
      </c>
      <c r="T48" s="166"/>
      <c r="U48" s="166"/>
      <c r="V48" s="271" t="s">
        <v>3</v>
      </c>
      <c r="W48" s="166"/>
      <c r="X48" s="166"/>
      <c r="Y48" s="166"/>
      <c r="Z48" s="271" t="s">
        <v>3</v>
      </c>
      <c r="AA48" s="166"/>
      <c r="AB48" s="166"/>
      <c r="AC48" s="166"/>
      <c r="AD48" s="271" t="s">
        <v>3</v>
      </c>
      <c r="AE48" s="166"/>
      <c r="AF48" s="8"/>
      <c r="AG48" s="8"/>
      <c r="AH48" s="8"/>
      <c r="AI48" s="8"/>
    </row>
    <row r="49" spans="2:35" ht="75" customHeight="1">
      <c r="B49" s="168" t="s">
        <v>144</v>
      </c>
      <c r="C49" s="158" t="s">
        <v>333</v>
      </c>
      <c r="D49" s="569"/>
      <c r="E49" s="240">
        <v>42370</v>
      </c>
      <c r="F49" s="240">
        <v>43100</v>
      </c>
      <c r="G49" s="569"/>
      <c r="H49" s="329"/>
      <c r="I49" s="331"/>
      <c r="J49" s="331"/>
      <c r="K49" s="331"/>
      <c r="L49" s="301" t="s">
        <v>3</v>
      </c>
      <c r="M49" s="301" t="s">
        <v>3</v>
      </c>
      <c r="N49" s="329" t="s">
        <v>3</v>
      </c>
      <c r="O49" s="329" t="s">
        <v>3</v>
      </c>
      <c r="P49" s="329" t="s">
        <v>3</v>
      </c>
      <c r="Q49" s="329" t="s">
        <v>3</v>
      </c>
      <c r="R49" s="329" t="s">
        <v>3</v>
      </c>
      <c r="S49" s="329" t="s">
        <v>3</v>
      </c>
      <c r="T49" s="271" t="s">
        <v>3</v>
      </c>
      <c r="U49" s="271" t="s">
        <v>3</v>
      </c>
      <c r="V49" s="271" t="s">
        <v>3</v>
      </c>
      <c r="W49" s="271" t="s">
        <v>3</v>
      </c>
      <c r="X49" s="271" t="s">
        <v>3</v>
      </c>
      <c r="Y49" s="271" t="s">
        <v>3</v>
      </c>
      <c r="Z49" s="271" t="s">
        <v>3</v>
      </c>
      <c r="AA49" s="271" t="s">
        <v>3</v>
      </c>
      <c r="AB49" s="271" t="s">
        <v>3</v>
      </c>
      <c r="AC49" s="271" t="s">
        <v>3</v>
      </c>
      <c r="AD49" s="271" t="s">
        <v>3</v>
      </c>
      <c r="AE49" s="271" t="s">
        <v>3</v>
      </c>
      <c r="AF49" s="8"/>
      <c r="AG49" s="8"/>
      <c r="AH49" s="8"/>
      <c r="AI49" s="8"/>
    </row>
    <row r="50" spans="2:35" ht="66.75" customHeight="1" outlineLevel="1">
      <c r="B50" s="168" t="s">
        <v>145</v>
      </c>
      <c r="C50" s="158" t="s">
        <v>143</v>
      </c>
      <c r="D50" s="569"/>
      <c r="E50" s="240">
        <v>42370</v>
      </c>
      <c r="F50" s="240">
        <v>43100</v>
      </c>
      <c r="G50" s="569"/>
      <c r="H50" s="329"/>
      <c r="I50" s="331"/>
      <c r="J50" s="331"/>
      <c r="K50" s="331"/>
      <c r="L50" s="301" t="s">
        <v>3</v>
      </c>
      <c r="M50" s="301" t="s">
        <v>3</v>
      </c>
      <c r="N50" s="301" t="s">
        <v>3</v>
      </c>
      <c r="O50" s="301" t="s">
        <v>3</v>
      </c>
      <c r="P50" s="301" t="s">
        <v>3</v>
      </c>
      <c r="Q50" s="329" t="s">
        <v>3</v>
      </c>
      <c r="R50" s="329" t="s">
        <v>3</v>
      </c>
      <c r="S50" s="329" t="s">
        <v>3</v>
      </c>
      <c r="T50" s="271" t="s">
        <v>3</v>
      </c>
      <c r="U50" s="271" t="s">
        <v>3</v>
      </c>
      <c r="V50" s="271" t="s">
        <v>3</v>
      </c>
      <c r="W50" s="271" t="s">
        <v>3</v>
      </c>
      <c r="X50" s="271" t="s">
        <v>3</v>
      </c>
      <c r="Y50" s="271" t="s">
        <v>3</v>
      </c>
      <c r="Z50" s="271" t="s">
        <v>3</v>
      </c>
      <c r="AA50" s="271" t="s">
        <v>3</v>
      </c>
      <c r="AB50" s="271" t="s">
        <v>3</v>
      </c>
      <c r="AC50" s="271" t="s">
        <v>3</v>
      </c>
      <c r="AD50" s="271" t="s">
        <v>3</v>
      </c>
      <c r="AE50" s="271" t="s">
        <v>3</v>
      </c>
      <c r="AF50" s="8"/>
      <c r="AG50" s="8"/>
      <c r="AH50" s="8"/>
      <c r="AI50" s="8"/>
    </row>
    <row r="51" spans="2:35" ht="47.25" customHeight="1">
      <c r="B51" s="168">
        <v>4</v>
      </c>
      <c r="C51" s="434" t="s">
        <v>460</v>
      </c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8"/>
      <c r="AG51" s="8"/>
      <c r="AH51" s="8"/>
      <c r="AI51" s="8"/>
    </row>
    <row r="52" spans="2:35" ht="42" customHeight="1">
      <c r="B52" s="168"/>
      <c r="C52" s="270" t="s">
        <v>155</v>
      </c>
      <c r="D52" s="166"/>
      <c r="E52" s="240"/>
      <c r="F52" s="240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8"/>
      <c r="AG52" s="8"/>
      <c r="AH52" s="8"/>
      <c r="AI52" s="8"/>
    </row>
    <row r="53" spans="2:35" ht="64.5" customHeight="1">
      <c r="B53" s="168" t="s">
        <v>77</v>
      </c>
      <c r="C53" s="270" t="s">
        <v>158</v>
      </c>
      <c r="D53" s="540" t="s">
        <v>556</v>
      </c>
      <c r="E53" s="240">
        <v>42005</v>
      </c>
      <c r="F53" s="240">
        <v>42735</v>
      </c>
      <c r="G53" s="419" t="s">
        <v>1</v>
      </c>
      <c r="H53" s="271" t="s">
        <v>3</v>
      </c>
      <c r="I53" s="271" t="s">
        <v>3</v>
      </c>
      <c r="J53" s="271" t="s">
        <v>3</v>
      </c>
      <c r="K53" s="271" t="s">
        <v>3</v>
      </c>
      <c r="L53" s="271" t="s">
        <v>3</v>
      </c>
      <c r="M53" s="271" t="s">
        <v>3</v>
      </c>
      <c r="N53" s="271" t="s">
        <v>3</v>
      </c>
      <c r="O53" s="271" t="s">
        <v>3</v>
      </c>
      <c r="P53" s="271"/>
      <c r="Q53" s="271"/>
      <c r="R53" s="271"/>
      <c r="S53" s="271"/>
      <c r="T53" s="271" t="s">
        <v>3</v>
      </c>
      <c r="U53" s="271" t="s">
        <v>3</v>
      </c>
      <c r="V53" s="271" t="s">
        <v>3</v>
      </c>
      <c r="W53" s="271" t="s">
        <v>3</v>
      </c>
      <c r="X53" s="271" t="s">
        <v>3</v>
      </c>
      <c r="Y53" s="271" t="s">
        <v>3</v>
      </c>
      <c r="Z53" s="271" t="s">
        <v>3</v>
      </c>
      <c r="AA53" s="271" t="s">
        <v>3</v>
      </c>
      <c r="AB53" s="271" t="s">
        <v>3</v>
      </c>
      <c r="AC53" s="271" t="s">
        <v>3</v>
      </c>
      <c r="AD53" s="271" t="s">
        <v>3</v>
      </c>
      <c r="AE53" s="271" t="s">
        <v>3</v>
      </c>
      <c r="AF53" s="8"/>
      <c r="AG53" s="8"/>
      <c r="AH53" s="8"/>
      <c r="AI53" s="8"/>
    </row>
    <row r="54" spans="2:35" ht="106.5" customHeight="1" outlineLevel="1">
      <c r="B54" s="168" t="s">
        <v>159</v>
      </c>
      <c r="C54" s="270" t="s">
        <v>168</v>
      </c>
      <c r="D54" s="541"/>
      <c r="E54" s="240" t="s">
        <v>825</v>
      </c>
      <c r="F54" s="240" t="s">
        <v>826</v>
      </c>
      <c r="G54" s="420"/>
      <c r="H54" s="166"/>
      <c r="I54" s="271"/>
      <c r="J54" s="166"/>
      <c r="K54" s="271" t="s">
        <v>3</v>
      </c>
      <c r="L54" s="166"/>
      <c r="M54" s="271"/>
      <c r="N54" s="166"/>
      <c r="O54" s="271" t="s">
        <v>3</v>
      </c>
      <c r="P54" s="166"/>
      <c r="Q54" s="271"/>
      <c r="R54" s="166"/>
      <c r="S54" s="271"/>
      <c r="T54" s="166"/>
      <c r="U54" s="271"/>
      <c r="V54" s="166"/>
      <c r="W54" s="271" t="s">
        <v>3</v>
      </c>
      <c r="X54" s="166"/>
      <c r="Y54" s="271"/>
      <c r="Z54" s="166"/>
      <c r="AA54" s="271" t="s">
        <v>3</v>
      </c>
      <c r="AB54" s="166"/>
      <c r="AC54" s="271"/>
      <c r="AD54" s="166"/>
      <c r="AE54" s="271" t="s">
        <v>3</v>
      </c>
      <c r="AF54" s="8"/>
      <c r="AG54" s="8"/>
      <c r="AH54" s="8"/>
      <c r="AI54" s="8"/>
    </row>
    <row r="55" spans="2:35" ht="58.5" customHeight="1" outlineLevel="1">
      <c r="B55" s="168"/>
      <c r="C55" s="270" t="s">
        <v>657</v>
      </c>
      <c r="D55" s="541"/>
      <c r="E55" s="240"/>
      <c r="F55" s="240"/>
      <c r="G55" s="420"/>
      <c r="H55" s="166"/>
      <c r="I55" s="271"/>
      <c r="J55" s="166"/>
      <c r="K55" s="271" t="s">
        <v>3</v>
      </c>
      <c r="L55" s="166"/>
      <c r="M55" s="271"/>
      <c r="N55" s="166"/>
      <c r="O55" s="271" t="s">
        <v>3</v>
      </c>
      <c r="P55" s="166"/>
      <c r="Q55" s="271"/>
      <c r="R55" s="166"/>
      <c r="S55" s="271"/>
      <c r="T55" s="166"/>
      <c r="U55" s="271"/>
      <c r="V55" s="166"/>
      <c r="W55" s="271"/>
      <c r="X55" s="166"/>
      <c r="Y55" s="271"/>
      <c r="Z55" s="166"/>
      <c r="AA55" s="271"/>
      <c r="AB55" s="166"/>
      <c r="AC55" s="271"/>
      <c r="AD55" s="166"/>
      <c r="AE55" s="271"/>
      <c r="AF55" s="8"/>
      <c r="AG55" s="8"/>
      <c r="AH55" s="8"/>
      <c r="AI55" s="8"/>
    </row>
    <row r="56" spans="2:35" ht="55.5" customHeight="1" outlineLevel="1">
      <c r="B56" s="168" t="s">
        <v>162</v>
      </c>
      <c r="C56" s="270" t="s">
        <v>175</v>
      </c>
      <c r="D56" s="541"/>
      <c r="E56" s="240" t="s">
        <v>825</v>
      </c>
      <c r="F56" s="240" t="s">
        <v>826</v>
      </c>
      <c r="G56" s="421"/>
      <c r="H56" s="166"/>
      <c r="I56" s="166"/>
      <c r="J56" s="166"/>
      <c r="K56" s="271" t="s">
        <v>3</v>
      </c>
      <c r="L56" s="166"/>
      <c r="M56" s="166"/>
      <c r="N56" s="166"/>
      <c r="O56" s="271" t="s">
        <v>3</v>
      </c>
      <c r="P56" s="166"/>
      <c r="Q56" s="166"/>
      <c r="R56" s="166"/>
      <c r="S56" s="271"/>
      <c r="T56" s="166"/>
      <c r="U56" s="166"/>
      <c r="V56" s="166"/>
      <c r="W56" s="271" t="s">
        <v>3</v>
      </c>
      <c r="X56" s="166"/>
      <c r="Y56" s="166"/>
      <c r="Z56" s="166"/>
      <c r="AA56" s="271" t="s">
        <v>3</v>
      </c>
      <c r="AB56" s="166"/>
      <c r="AC56" s="166"/>
      <c r="AD56" s="166"/>
      <c r="AE56" s="271" t="s">
        <v>3</v>
      </c>
      <c r="AF56" s="8"/>
      <c r="AG56" s="8"/>
      <c r="AH56" s="8"/>
      <c r="AI56" s="8"/>
    </row>
    <row r="57" spans="2:35" ht="57.75" customHeight="1">
      <c r="B57" s="168" t="s">
        <v>78</v>
      </c>
      <c r="C57" s="270" t="s">
        <v>179</v>
      </c>
      <c r="D57" s="541"/>
      <c r="E57" s="240">
        <v>42005</v>
      </c>
      <c r="F57" s="240">
        <v>42735</v>
      </c>
      <c r="G57" s="419" t="s">
        <v>0</v>
      </c>
      <c r="H57" s="168" t="s">
        <v>3</v>
      </c>
      <c r="I57" s="168" t="s">
        <v>3</v>
      </c>
      <c r="J57" s="168" t="s">
        <v>3</v>
      </c>
      <c r="K57" s="271" t="s">
        <v>3</v>
      </c>
      <c r="L57" s="168" t="s">
        <v>3</v>
      </c>
      <c r="M57" s="168" t="s">
        <v>3</v>
      </c>
      <c r="N57" s="168" t="s">
        <v>3</v>
      </c>
      <c r="O57" s="271" t="s">
        <v>3</v>
      </c>
      <c r="P57" s="168"/>
      <c r="Q57" s="168"/>
      <c r="R57" s="168"/>
      <c r="S57" s="271"/>
      <c r="T57" s="166"/>
      <c r="U57" s="166"/>
      <c r="V57" s="166"/>
      <c r="W57" s="271" t="s">
        <v>3</v>
      </c>
      <c r="X57" s="166"/>
      <c r="Y57" s="166"/>
      <c r="Z57" s="166"/>
      <c r="AA57" s="271" t="s">
        <v>3</v>
      </c>
      <c r="AB57" s="166"/>
      <c r="AC57" s="166"/>
      <c r="AD57" s="166"/>
      <c r="AE57" s="271" t="s">
        <v>3</v>
      </c>
      <c r="AF57" s="8"/>
      <c r="AG57" s="8"/>
      <c r="AH57" s="8"/>
      <c r="AI57" s="8"/>
    </row>
    <row r="58" spans="2:35" ht="107.25" customHeight="1" outlineLevel="1">
      <c r="B58" s="168" t="s">
        <v>169</v>
      </c>
      <c r="C58" s="270" t="s">
        <v>180</v>
      </c>
      <c r="D58" s="541"/>
      <c r="E58" s="240" t="s">
        <v>825</v>
      </c>
      <c r="F58" s="240" t="s">
        <v>827</v>
      </c>
      <c r="G58" s="420"/>
      <c r="H58" s="166"/>
      <c r="I58" s="166"/>
      <c r="J58" s="166"/>
      <c r="K58" s="271" t="s">
        <v>3</v>
      </c>
      <c r="L58" s="166"/>
      <c r="M58" s="166"/>
      <c r="N58" s="166"/>
      <c r="O58" s="271" t="s">
        <v>3</v>
      </c>
      <c r="P58" s="166"/>
      <c r="Q58" s="166"/>
      <c r="R58" s="166"/>
      <c r="S58" s="271"/>
      <c r="T58" s="166"/>
      <c r="U58" s="166"/>
      <c r="V58" s="166"/>
      <c r="W58" s="271" t="s">
        <v>3</v>
      </c>
      <c r="X58" s="166"/>
      <c r="Y58" s="166"/>
      <c r="Z58" s="166"/>
      <c r="AA58" s="271" t="s">
        <v>3</v>
      </c>
      <c r="AB58" s="166"/>
      <c r="AC58" s="166"/>
      <c r="AD58" s="166"/>
      <c r="AE58" s="271" t="s">
        <v>3</v>
      </c>
      <c r="AF58" s="8"/>
      <c r="AG58" s="8"/>
      <c r="AH58" s="8"/>
      <c r="AI58" s="8"/>
    </row>
    <row r="59" spans="2:35" ht="48" customHeight="1" outlineLevel="1">
      <c r="B59" s="168"/>
      <c r="C59" s="270" t="s">
        <v>658</v>
      </c>
      <c r="D59" s="541"/>
      <c r="E59" s="240"/>
      <c r="F59" s="240"/>
      <c r="G59" s="420"/>
      <c r="H59" s="166"/>
      <c r="I59" s="166"/>
      <c r="J59" s="171"/>
      <c r="K59" s="271" t="s">
        <v>3</v>
      </c>
      <c r="L59" s="166"/>
      <c r="M59" s="166"/>
      <c r="N59" s="171"/>
      <c r="O59" s="271" t="s">
        <v>3</v>
      </c>
      <c r="P59" s="166"/>
      <c r="Q59" s="166"/>
      <c r="R59" s="171"/>
      <c r="S59" s="271"/>
      <c r="T59" s="166"/>
      <c r="U59" s="166"/>
      <c r="V59" s="171"/>
      <c r="W59" s="271"/>
      <c r="X59" s="166"/>
      <c r="Y59" s="166"/>
      <c r="Z59" s="171"/>
      <c r="AA59" s="271"/>
      <c r="AB59" s="166"/>
      <c r="AC59" s="166"/>
      <c r="AD59" s="171"/>
      <c r="AE59" s="271"/>
      <c r="AF59" s="8"/>
      <c r="AG59" s="8"/>
      <c r="AH59" s="8"/>
      <c r="AI59" s="8"/>
    </row>
    <row r="60" spans="2:35" ht="47.25" outlineLevel="1">
      <c r="B60" s="168" t="s">
        <v>170</v>
      </c>
      <c r="C60" s="270" t="s">
        <v>186</v>
      </c>
      <c r="D60" s="542"/>
      <c r="E60" s="240">
        <v>42005</v>
      </c>
      <c r="F60" s="240">
        <v>42735</v>
      </c>
      <c r="G60" s="421"/>
      <c r="H60" s="168" t="s">
        <v>3</v>
      </c>
      <c r="I60" s="168" t="s">
        <v>3</v>
      </c>
      <c r="J60" s="271" t="s">
        <v>3</v>
      </c>
      <c r="K60" s="168" t="s">
        <v>3</v>
      </c>
      <c r="L60" s="168" t="s">
        <v>3</v>
      </c>
      <c r="M60" s="168" t="s">
        <v>3</v>
      </c>
      <c r="N60" s="271" t="s">
        <v>3</v>
      </c>
      <c r="O60" s="168" t="s">
        <v>3</v>
      </c>
      <c r="P60" s="168"/>
      <c r="Q60" s="168"/>
      <c r="R60" s="271"/>
      <c r="S60" s="168"/>
      <c r="T60" s="166"/>
      <c r="U60" s="166"/>
      <c r="V60" s="271" t="s">
        <v>3</v>
      </c>
      <c r="W60" s="166"/>
      <c r="X60" s="166"/>
      <c r="Y60" s="166"/>
      <c r="Z60" s="271" t="s">
        <v>3</v>
      </c>
      <c r="AA60" s="166"/>
      <c r="AB60" s="166"/>
      <c r="AC60" s="166"/>
      <c r="AD60" s="271" t="s">
        <v>3</v>
      </c>
      <c r="AE60" s="166"/>
      <c r="AF60" s="8"/>
      <c r="AG60" s="8"/>
      <c r="AH60" s="8"/>
      <c r="AI60" s="8"/>
    </row>
    <row r="61" spans="2:35" ht="69.75" customHeight="1" outlineLevel="1">
      <c r="B61" s="168">
        <v>5</v>
      </c>
      <c r="C61" s="434" t="s">
        <v>304</v>
      </c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8"/>
      <c r="AG61" s="8"/>
      <c r="AH61" s="8"/>
      <c r="AI61" s="8"/>
    </row>
    <row r="62" spans="2:31" ht="32.25" customHeight="1">
      <c r="B62" s="168"/>
      <c r="C62" s="290" t="s">
        <v>155</v>
      </c>
      <c r="D62" s="166"/>
      <c r="E62" s="292"/>
      <c r="F62" s="292"/>
      <c r="G62" s="166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</row>
    <row r="63" spans="2:31" ht="168" customHeight="1">
      <c r="B63" s="107" t="s">
        <v>73</v>
      </c>
      <c r="C63" s="288" t="s">
        <v>2</v>
      </c>
      <c r="D63" s="170" t="s">
        <v>548</v>
      </c>
      <c r="E63" s="240">
        <v>42005</v>
      </c>
      <c r="F63" s="240">
        <v>43100</v>
      </c>
      <c r="G63" s="540" t="s">
        <v>557</v>
      </c>
      <c r="H63" s="292" t="s">
        <v>3</v>
      </c>
      <c r="I63" s="292" t="s">
        <v>3</v>
      </c>
      <c r="J63" s="292" t="s">
        <v>3</v>
      </c>
      <c r="K63" s="292"/>
      <c r="L63" s="292"/>
      <c r="M63" s="292" t="s">
        <v>3</v>
      </c>
      <c r="N63" s="292" t="s">
        <v>3</v>
      </c>
      <c r="O63" s="292"/>
      <c r="P63" s="292"/>
      <c r="Q63" s="292" t="s">
        <v>3</v>
      </c>
      <c r="R63" s="292" t="s">
        <v>3</v>
      </c>
      <c r="S63" s="292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</row>
    <row r="64" spans="2:19" ht="15.75">
      <c r="B64" s="425" t="s">
        <v>357</v>
      </c>
      <c r="C64" s="427"/>
      <c r="D64" s="166"/>
      <c r="E64" s="240"/>
      <c r="F64" s="240"/>
      <c r="G64" s="542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</row>
    <row r="65" spans="2:19" ht="75.75" customHeight="1">
      <c r="B65" s="289" t="s">
        <v>203</v>
      </c>
      <c r="C65" s="295" t="s">
        <v>359</v>
      </c>
      <c r="D65" s="540" t="s">
        <v>806</v>
      </c>
      <c r="E65" s="240" t="s">
        <v>776</v>
      </c>
      <c r="F65" s="240" t="s">
        <v>777</v>
      </c>
      <c r="G65" s="300" t="s">
        <v>557</v>
      </c>
      <c r="H65" s="168"/>
      <c r="I65" s="292"/>
      <c r="J65" s="292" t="s">
        <v>542</v>
      </c>
      <c r="K65" s="292"/>
      <c r="L65" s="292"/>
      <c r="M65" s="292"/>
      <c r="N65" s="292" t="s">
        <v>542</v>
      </c>
      <c r="O65" s="292"/>
      <c r="P65" s="292"/>
      <c r="Q65" s="292"/>
      <c r="R65" s="292" t="s">
        <v>542</v>
      </c>
      <c r="S65" s="292"/>
    </row>
    <row r="66" spans="2:19" ht="197.25" customHeight="1">
      <c r="B66" s="289"/>
      <c r="C66" s="295" t="s">
        <v>667</v>
      </c>
      <c r="D66" s="542"/>
      <c r="E66" s="240"/>
      <c r="F66" s="240"/>
      <c r="G66" s="299"/>
      <c r="H66" s="168"/>
      <c r="I66" s="292"/>
      <c r="J66" s="292"/>
      <c r="K66" s="292"/>
      <c r="L66" s="292"/>
      <c r="M66" s="292"/>
      <c r="N66" s="292"/>
      <c r="O66" s="292"/>
      <c r="P66" s="292"/>
      <c r="Q66" s="292"/>
      <c r="R66" s="292" t="s">
        <v>3</v>
      </c>
      <c r="S66" s="292"/>
    </row>
    <row r="67" spans="2:19" ht="19.5" customHeight="1">
      <c r="B67" s="289" t="s">
        <v>206</v>
      </c>
      <c r="C67" s="295" t="s">
        <v>360</v>
      </c>
      <c r="D67" s="543" t="s">
        <v>668</v>
      </c>
      <c r="E67" s="240">
        <v>42005</v>
      </c>
      <c r="F67" s="240">
        <v>42094</v>
      </c>
      <c r="G67" s="540" t="s">
        <v>543</v>
      </c>
      <c r="H67" s="168" t="s">
        <v>542</v>
      </c>
      <c r="I67" s="168"/>
      <c r="J67" s="292"/>
      <c r="K67" s="292"/>
      <c r="L67" s="168"/>
      <c r="M67" s="168"/>
      <c r="N67" s="292"/>
      <c r="O67" s="292"/>
      <c r="P67" s="168"/>
      <c r="Q67" s="168"/>
      <c r="R67" s="292"/>
      <c r="S67" s="292"/>
    </row>
    <row r="68" spans="2:19" ht="40.5" customHeight="1">
      <c r="B68" s="289"/>
      <c r="C68" s="295" t="s">
        <v>688</v>
      </c>
      <c r="D68" s="545"/>
      <c r="E68" s="240"/>
      <c r="F68" s="240"/>
      <c r="G68" s="541"/>
      <c r="H68" s="168" t="s">
        <v>3</v>
      </c>
      <c r="I68" s="168"/>
      <c r="J68" s="292"/>
      <c r="K68" s="292"/>
      <c r="L68" s="168"/>
      <c r="M68" s="168"/>
      <c r="N68" s="292"/>
      <c r="O68" s="292"/>
      <c r="P68" s="168"/>
      <c r="Q68" s="168"/>
      <c r="R68" s="292"/>
      <c r="S68" s="292"/>
    </row>
    <row r="69" spans="2:19" ht="21.75" customHeight="1">
      <c r="B69" s="289" t="s">
        <v>207</v>
      </c>
      <c r="C69" s="295" t="s">
        <v>361</v>
      </c>
      <c r="D69" s="545"/>
      <c r="E69" s="240">
        <v>42186</v>
      </c>
      <c r="F69" s="240">
        <v>42277</v>
      </c>
      <c r="G69" s="541"/>
      <c r="H69" s="168"/>
      <c r="I69" s="168"/>
      <c r="J69" s="292" t="s">
        <v>542</v>
      </c>
      <c r="K69" s="292"/>
      <c r="L69" s="168"/>
      <c r="M69" s="168"/>
      <c r="N69" s="292"/>
      <c r="O69" s="292"/>
      <c r="P69" s="168"/>
      <c r="Q69" s="168"/>
      <c r="R69" s="292"/>
      <c r="S69" s="292"/>
    </row>
    <row r="70" spans="2:19" ht="36.75" customHeight="1">
      <c r="B70" s="289"/>
      <c r="C70" s="295" t="s">
        <v>670</v>
      </c>
      <c r="D70" s="545"/>
      <c r="E70" s="240"/>
      <c r="F70" s="240"/>
      <c r="G70" s="541"/>
      <c r="H70" s="168"/>
      <c r="I70" s="168"/>
      <c r="J70" s="292" t="s">
        <v>3</v>
      </c>
      <c r="K70" s="292"/>
      <c r="L70" s="168"/>
      <c r="M70" s="168"/>
      <c r="N70" s="292"/>
      <c r="O70" s="292"/>
      <c r="P70" s="168"/>
      <c r="Q70" s="168"/>
      <c r="R70" s="292"/>
      <c r="S70" s="292"/>
    </row>
    <row r="71" spans="2:19" ht="31.5">
      <c r="B71" s="289" t="s">
        <v>209</v>
      </c>
      <c r="C71" s="303" t="s">
        <v>718</v>
      </c>
      <c r="D71" s="545"/>
      <c r="E71" s="240" t="s">
        <v>773</v>
      </c>
      <c r="F71" s="240" t="s">
        <v>774</v>
      </c>
      <c r="G71" s="541"/>
      <c r="H71" s="168"/>
      <c r="I71" s="168"/>
      <c r="J71" s="292" t="s">
        <v>542</v>
      </c>
      <c r="K71" s="292"/>
      <c r="L71" s="168"/>
      <c r="M71" s="168"/>
      <c r="N71" s="292" t="s">
        <v>542</v>
      </c>
      <c r="O71" s="292"/>
      <c r="P71" s="168"/>
      <c r="Q71" s="168"/>
      <c r="R71" s="292"/>
      <c r="S71" s="292"/>
    </row>
    <row r="72" spans="2:19" ht="31.5" customHeight="1">
      <c r="B72" s="289"/>
      <c r="C72" s="295" t="s">
        <v>715</v>
      </c>
      <c r="D72" s="544"/>
      <c r="E72" s="240"/>
      <c r="F72" s="240"/>
      <c r="G72" s="541"/>
      <c r="H72" s="168"/>
      <c r="I72" s="309"/>
      <c r="J72" s="292"/>
      <c r="K72" s="292"/>
      <c r="L72" s="168"/>
      <c r="M72" s="309"/>
      <c r="N72" s="292" t="s">
        <v>3</v>
      </c>
      <c r="O72" s="292"/>
      <c r="P72" s="168"/>
      <c r="Q72" s="309"/>
      <c r="R72" s="292"/>
      <c r="S72" s="292"/>
    </row>
    <row r="73" spans="2:19" ht="40.5" customHeight="1">
      <c r="B73" s="289" t="s">
        <v>365</v>
      </c>
      <c r="C73" s="295" t="s">
        <v>363</v>
      </c>
      <c r="D73" s="567" t="s">
        <v>673</v>
      </c>
      <c r="E73" s="240" t="s">
        <v>773</v>
      </c>
      <c r="F73" s="240" t="s">
        <v>774</v>
      </c>
      <c r="G73" s="541"/>
      <c r="H73" s="168"/>
      <c r="I73" s="292"/>
      <c r="J73" s="292" t="s">
        <v>3</v>
      </c>
      <c r="K73" s="292"/>
      <c r="L73" s="168"/>
      <c r="M73" s="292"/>
      <c r="N73" s="292" t="s">
        <v>3</v>
      </c>
      <c r="O73" s="292"/>
      <c r="P73" s="168"/>
      <c r="Q73" s="292"/>
      <c r="R73" s="292"/>
      <c r="S73" s="292"/>
    </row>
    <row r="74" spans="2:19" ht="33" customHeight="1">
      <c r="B74" s="289"/>
      <c r="C74" s="295" t="s">
        <v>674</v>
      </c>
      <c r="D74" s="568"/>
      <c r="E74" s="240"/>
      <c r="F74" s="240"/>
      <c r="G74" s="542"/>
      <c r="H74" s="168"/>
      <c r="I74" s="292"/>
      <c r="J74" s="292"/>
      <c r="K74" s="292"/>
      <c r="L74" s="168"/>
      <c r="M74" s="292"/>
      <c r="N74" s="292" t="s">
        <v>3</v>
      </c>
      <c r="O74" s="292"/>
      <c r="P74" s="168"/>
      <c r="Q74" s="292"/>
      <c r="R74" s="292"/>
      <c r="S74" s="292"/>
    </row>
    <row r="75" spans="2:19" ht="15.75">
      <c r="B75" s="425" t="s">
        <v>367</v>
      </c>
      <c r="C75" s="427"/>
      <c r="D75" s="166"/>
      <c r="E75" s="240"/>
      <c r="F75" s="240"/>
      <c r="G75" s="166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</row>
    <row r="76" spans="2:19" ht="35.25" customHeight="1">
      <c r="B76" s="289" t="s">
        <v>374</v>
      </c>
      <c r="C76" s="295" t="s">
        <v>370</v>
      </c>
      <c r="D76" s="543" t="s">
        <v>668</v>
      </c>
      <c r="E76" s="240" t="s">
        <v>773</v>
      </c>
      <c r="F76" s="240" t="s">
        <v>774</v>
      </c>
      <c r="G76" s="543" t="s">
        <v>543</v>
      </c>
      <c r="H76" s="168"/>
      <c r="I76" s="168"/>
      <c r="J76" s="292" t="s">
        <v>542</v>
      </c>
      <c r="K76" s="292"/>
      <c r="L76" s="168"/>
      <c r="M76" s="168"/>
      <c r="N76" s="292" t="s">
        <v>542</v>
      </c>
      <c r="O76" s="292"/>
      <c r="P76" s="168"/>
      <c r="Q76" s="168"/>
      <c r="R76" s="292"/>
      <c r="S76" s="292"/>
    </row>
    <row r="77" spans="2:19" ht="31.5">
      <c r="B77" s="286"/>
      <c r="C77" s="290" t="s">
        <v>676</v>
      </c>
      <c r="D77" s="544"/>
      <c r="E77" s="240"/>
      <c r="F77" s="240"/>
      <c r="G77" s="544"/>
      <c r="H77" s="168"/>
      <c r="I77" s="168"/>
      <c r="J77" s="292"/>
      <c r="K77" s="292"/>
      <c r="L77" s="168"/>
      <c r="M77" s="168"/>
      <c r="N77" s="292" t="s">
        <v>3</v>
      </c>
      <c r="O77" s="292"/>
      <c r="P77" s="168"/>
      <c r="Q77" s="168"/>
      <c r="R77" s="292"/>
      <c r="S77" s="292"/>
    </row>
    <row r="78" spans="2:19" ht="15.75">
      <c r="B78" s="425" t="s">
        <v>371</v>
      </c>
      <c r="C78" s="427"/>
      <c r="D78" s="166"/>
      <c r="E78" s="240"/>
      <c r="F78" s="240"/>
      <c r="G78" s="166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</row>
    <row r="79" spans="2:19" ht="42.75" customHeight="1">
      <c r="B79" s="289" t="s">
        <v>375</v>
      </c>
      <c r="C79" s="295" t="s">
        <v>372</v>
      </c>
      <c r="D79" s="543" t="s">
        <v>673</v>
      </c>
      <c r="E79" s="240" t="s">
        <v>773</v>
      </c>
      <c r="F79" s="240" t="s">
        <v>774</v>
      </c>
      <c r="G79" s="563" t="s">
        <v>551</v>
      </c>
      <c r="H79" s="168" t="s">
        <v>552</v>
      </c>
      <c r="I79" s="168"/>
      <c r="J79" s="292" t="s">
        <v>542</v>
      </c>
      <c r="K79" s="168"/>
      <c r="L79" s="168" t="s">
        <v>552</v>
      </c>
      <c r="M79" s="168"/>
      <c r="N79" s="292" t="s">
        <v>542</v>
      </c>
      <c r="O79" s="168"/>
      <c r="P79" s="168" t="s">
        <v>552</v>
      </c>
      <c r="Q79" s="168"/>
      <c r="R79" s="292"/>
      <c r="S79" s="168"/>
    </row>
    <row r="80" spans="2:19" ht="31.5">
      <c r="B80" s="289"/>
      <c r="C80" s="295" t="s">
        <v>677</v>
      </c>
      <c r="D80" s="544"/>
      <c r="E80" s="240"/>
      <c r="F80" s="240"/>
      <c r="G80" s="564"/>
      <c r="H80" s="168"/>
      <c r="I80" s="168"/>
      <c r="J80" s="292"/>
      <c r="K80" s="168"/>
      <c r="L80" s="168"/>
      <c r="M80" s="168"/>
      <c r="N80" s="292" t="s">
        <v>3</v>
      </c>
      <c r="O80" s="168"/>
      <c r="P80" s="168"/>
      <c r="Q80" s="168"/>
      <c r="R80" s="292"/>
      <c r="S80" s="168"/>
    </row>
    <row r="81" spans="2:19" ht="45" customHeight="1">
      <c r="B81" s="289" t="s">
        <v>376</v>
      </c>
      <c r="C81" s="295" t="s">
        <v>373</v>
      </c>
      <c r="D81" s="543" t="s">
        <v>678</v>
      </c>
      <c r="E81" s="240" t="s">
        <v>773</v>
      </c>
      <c r="F81" s="240" t="s">
        <v>774</v>
      </c>
      <c r="G81" s="543" t="s">
        <v>547</v>
      </c>
      <c r="H81" s="168"/>
      <c r="I81" s="168"/>
      <c r="J81" s="292" t="s">
        <v>542</v>
      </c>
      <c r="K81" s="168"/>
      <c r="L81" s="168"/>
      <c r="M81" s="168"/>
      <c r="N81" s="292" t="s">
        <v>542</v>
      </c>
      <c r="O81" s="168"/>
      <c r="P81" s="168"/>
      <c r="Q81" s="168"/>
      <c r="R81" s="292"/>
      <c r="S81" s="168"/>
    </row>
    <row r="82" spans="2:19" ht="47.25">
      <c r="B82" s="289"/>
      <c r="C82" s="295" t="s">
        <v>679</v>
      </c>
      <c r="D82" s="544"/>
      <c r="E82" s="240"/>
      <c r="F82" s="240"/>
      <c r="G82" s="544"/>
      <c r="H82" s="309"/>
      <c r="I82" s="309"/>
      <c r="J82" s="292"/>
      <c r="K82" s="309"/>
      <c r="L82" s="309"/>
      <c r="M82" s="309"/>
      <c r="N82" s="292" t="s">
        <v>3</v>
      </c>
      <c r="O82" s="309"/>
      <c r="P82" s="309"/>
      <c r="Q82" s="309"/>
      <c r="R82" s="292"/>
      <c r="S82" s="309"/>
    </row>
    <row r="83" spans="2:19" ht="123.75" customHeight="1">
      <c r="B83" s="107" t="s">
        <v>74</v>
      </c>
      <c r="C83" s="288" t="s">
        <v>4</v>
      </c>
      <c r="D83" s="297" t="s">
        <v>554</v>
      </c>
      <c r="E83" s="240">
        <v>42005</v>
      </c>
      <c r="F83" s="240">
        <v>43100</v>
      </c>
      <c r="G83" s="170" t="s">
        <v>547</v>
      </c>
      <c r="H83" s="292" t="s">
        <v>3</v>
      </c>
      <c r="I83" s="292" t="s">
        <v>3</v>
      </c>
      <c r="J83" s="292" t="s">
        <v>3</v>
      </c>
      <c r="K83" s="292" t="s">
        <v>3</v>
      </c>
      <c r="L83" s="292" t="s">
        <v>3</v>
      </c>
      <c r="M83" s="292" t="s">
        <v>3</v>
      </c>
      <c r="N83" s="292" t="s">
        <v>3</v>
      </c>
      <c r="O83" s="292" t="s">
        <v>3</v>
      </c>
      <c r="P83" s="292" t="s">
        <v>3</v>
      </c>
      <c r="Q83" s="292" t="s">
        <v>3</v>
      </c>
      <c r="R83" s="292" t="s">
        <v>3</v>
      </c>
      <c r="S83" s="292" t="s">
        <v>3</v>
      </c>
    </row>
    <row r="84" spans="2:19" ht="15.75">
      <c r="B84" s="425" t="s">
        <v>357</v>
      </c>
      <c r="C84" s="427"/>
      <c r="D84" s="166"/>
      <c r="E84" s="240"/>
      <c r="F84" s="240"/>
      <c r="G84" s="166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</row>
    <row r="85" spans="2:19" ht="87.75" customHeight="1">
      <c r="B85" s="291" t="s">
        <v>215</v>
      </c>
      <c r="C85" s="295" t="s">
        <v>359</v>
      </c>
      <c r="D85" s="297" t="s">
        <v>681</v>
      </c>
      <c r="E85" s="240" t="s">
        <v>778</v>
      </c>
      <c r="F85" s="240" t="s">
        <v>777</v>
      </c>
      <c r="G85" s="543" t="s">
        <v>547</v>
      </c>
      <c r="H85" s="168"/>
      <c r="I85" s="292" t="s">
        <v>542</v>
      </c>
      <c r="J85" s="292" t="s">
        <v>542</v>
      </c>
      <c r="K85" s="292"/>
      <c r="L85" s="292"/>
      <c r="M85" s="292" t="s">
        <v>542</v>
      </c>
      <c r="N85" s="292" t="s">
        <v>542</v>
      </c>
      <c r="O85" s="292"/>
      <c r="P85" s="292"/>
      <c r="Q85" s="292" t="s">
        <v>542</v>
      </c>
      <c r="R85" s="292" t="s">
        <v>542</v>
      </c>
      <c r="S85" s="292"/>
    </row>
    <row r="86" spans="2:19" ht="31.5">
      <c r="B86" s="291"/>
      <c r="C86" s="295" t="s">
        <v>682</v>
      </c>
      <c r="D86" s="298"/>
      <c r="E86" s="240"/>
      <c r="F86" s="240"/>
      <c r="G86" s="544"/>
      <c r="H86" s="168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</row>
    <row r="87" spans="1:19" ht="43.5" customHeight="1">
      <c r="A87" s="96"/>
      <c r="B87" s="291" t="s">
        <v>216</v>
      </c>
      <c r="C87" s="295" t="s">
        <v>379</v>
      </c>
      <c r="D87" s="543" t="s">
        <v>683</v>
      </c>
      <c r="E87" s="240" t="s">
        <v>773</v>
      </c>
      <c r="F87" s="240" t="s">
        <v>774</v>
      </c>
      <c r="G87" s="540" t="s">
        <v>543</v>
      </c>
      <c r="H87" s="168"/>
      <c r="I87" s="292"/>
      <c r="J87" s="292" t="s">
        <v>542</v>
      </c>
      <c r="K87" s="292"/>
      <c r="L87" s="292"/>
      <c r="M87" s="292"/>
      <c r="N87" s="292" t="s">
        <v>542</v>
      </c>
      <c r="O87" s="292"/>
      <c r="P87" s="292"/>
      <c r="Q87" s="292"/>
      <c r="R87" s="292"/>
      <c r="S87" s="292"/>
    </row>
    <row r="88" spans="1:19" ht="60" customHeight="1">
      <c r="A88" s="96"/>
      <c r="B88" s="291"/>
      <c r="C88" s="295" t="s">
        <v>716</v>
      </c>
      <c r="D88" s="544"/>
      <c r="E88" s="240"/>
      <c r="F88" s="240"/>
      <c r="G88" s="541"/>
      <c r="H88" s="168"/>
      <c r="I88" s="292"/>
      <c r="J88" s="292"/>
      <c r="K88" s="292"/>
      <c r="L88" s="292"/>
      <c r="M88" s="292"/>
      <c r="N88" s="292" t="s">
        <v>3</v>
      </c>
      <c r="O88" s="292"/>
      <c r="P88" s="292"/>
      <c r="Q88" s="292"/>
      <c r="R88" s="292"/>
      <c r="S88" s="292"/>
    </row>
    <row r="89" spans="1:19" ht="47.25">
      <c r="A89" s="96"/>
      <c r="B89" s="291" t="s">
        <v>217</v>
      </c>
      <c r="C89" s="295" t="s">
        <v>380</v>
      </c>
      <c r="D89" s="540" t="s">
        <v>696</v>
      </c>
      <c r="E89" s="240" t="s">
        <v>776</v>
      </c>
      <c r="F89" s="240" t="s">
        <v>777</v>
      </c>
      <c r="G89" s="541"/>
      <c r="H89" s="168"/>
      <c r="I89" s="292"/>
      <c r="J89" s="292" t="s">
        <v>542</v>
      </c>
      <c r="K89" s="292"/>
      <c r="L89" s="292"/>
      <c r="M89" s="292"/>
      <c r="N89" s="292" t="s">
        <v>542</v>
      </c>
      <c r="O89" s="292"/>
      <c r="P89" s="292"/>
      <c r="Q89" s="292"/>
      <c r="R89" s="292" t="s">
        <v>542</v>
      </c>
      <c r="S89" s="292"/>
    </row>
    <row r="90" spans="1:19" ht="31.5">
      <c r="A90" s="96"/>
      <c r="B90" s="291"/>
      <c r="C90" s="295" t="s">
        <v>686</v>
      </c>
      <c r="D90" s="541"/>
      <c r="E90" s="240"/>
      <c r="F90" s="240"/>
      <c r="G90" s="541"/>
      <c r="H90" s="168"/>
      <c r="I90" s="292"/>
      <c r="J90" s="292"/>
      <c r="K90" s="292"/>
      <c r="L90" s="292"/>
      <c r="M90" s="292"/>
      <c r="N90" s="292"/>
      <c r="O90" s="292"/>
      <c r="P90" s="292"/>
      <c r="Q90" s="292"/>
      <c r="R90" s="292" t="s">
        <v>3</v>
      </c>
      <c r="S90" s="292"/>
    </row>
    <row r="91" spans="1:19" ht="20.25" customHeight="1">
      <c r="A91" s="96"/>
      <c r="B91" s="291" t="s">
        <v>218</v>
      </c>
      <c r="C91" s="295" t="s">
        <v>381</v>
      </c>
      <c r="D91" s="541"/>
      <c r="E91" s="240">
        <v>42005</v>
      </c>
      <c r="F91" s="240">
        <v>43100</v>
      </c>
      <c r="G91" s="541"/>
      <c r="H91" s="168" t="s">
        <v>3</v>
      </c>
      <c r="I91" s="292" t="s">
        <v>542</v>
      </c>
      <c r="J91" s="292" t="s">
        <v>542</v>
      </c>
      <c r="K91" s="292" t="s">
        <v>542</v>
      </c>
      <c r="L91" s="292" t="s">
        <v>542</v>
      </c>
      <c r="M91" s="292" t="s">
        <v>542</v>
      </c>
      <c r="N91" s="292" t="s">
        <v>542</v>
      </c>
      <c r="O91" s="292" t="s">
        <v>542</v>
      </c>
      <c r="P91" s="292" t="s">
        <v>542</v>
      </c>
      <c r="Q91" s="292" t="s">
        <v>542</v>
      </c>
      <c r="R91" s="292" t="s">
        <v>542</v>
      </c>
      <c r="S91" s="292" t="s">
        <v>542</v>
      </c>
    </row>
    <row r="92" spans="1:19" ht="49.5" customHeight="1">
      <c r="A92" s="96"/>
      <c r="B92" s="291" t="s">
        <v>220</v>
      </c>
      <c r="C92" s="295" t="s">
        <v>382</v>
      </c>
      <c r="D92" s="541"/>
      <c r="E92" s="240" t="s">
        <v>778</v>
      </c>
      <c r="F92" s="240" t="s">
        <v>779</v>
      </c>
      <c r="G92" s="541"/>
      <c r="H92" s="168"/>
      <c r="I92" s="292" t="s">
        <v>542</v>
      </c>
      <c r="J92" s="292" t="s">
        <v>542</v>
      </c>
      <c r="K92" s="292"/>
      <c r="L92" s="292"/>
      <c r="M92" s="292" t="s">
        <v>542</v>
      </c>
      <c r="N92" s="292" t="s">
        <v>542</v>
      </c>
      <c r="O92" s="292"/>
      <c r="P92" s="292"/>
      <c r="Q92" s="292" t="s">
        <v>542</v>
      </c>
      <c r="R92" s="292" t="s">
        <v>542</v>
      </c>
      <c r="S92" s="292"/>
    </row>
    <row r="93" spans="1:19" ht="21" customHeight="1">
      <c r="A93" s="96"/>
      <c r="B93" s="291" t="s">
        <v>245</v>
      </c>
      <c r="C93" s="295" t="s">
        <v>360</v>
      </c>
      <c r="D93" s="541"/>
      <c r="E93" s="240">
        <v>42095</v>
      </c>
      <c r="F93" s="240">
        <v>42185</v>
      </c>
      <c r="G93" s="542"/>
      <c r="H93" s="168"/>
      <c r="I93" s="168" t="s">
        <v>3</v>
      </c>
      <c r="J93" s="292"/>
      <c r="K93" s="168"/>
      <c r="L93" s="168"/>
      <c r="M93" s="168"/>
      <c r="N93" s="292"/>
      <c r="O93" s="168"/>
      <c r="P93" s="168"/>
      <c r="Q93" s="168"/>
      <c r="R93" s="292"/>
      <c r="S93" s="168"/>
    </row>
    <row r="94" spans="2:19" ht="15.75">
      <c r="B94" s="291"/>
      <c r="C94" s="295" t="s">
        <v>688</v>
      </c>
      <c r="D94" s="542"/>
      <c r="E94" s="240"/>
      <c r="F94" s="240"/>
      <c r="G94" s="299"/>
      <c r="H94" s="168"/>
      <c r="I94" s="168" t="s">
        <v>3</v>
      </c>
      <c r="J94" s="292"/>
      <c r="K94" s="168"/>
      <c r="L94" s="168"/>
      <c r="M94" s="168"/>
      <c r="N94" s="292"/>
      <c r="O94" s="168"/>
      <c r="P94" s="168"/>
      <c r="Q94" s="168"/>
      <c r="R94" s="292"/>
      <c r="S94" s="168"/>
    </row>
    <row r="95" spans="2:19" ht="47.25">
      <c r="B95" s="291" t="s">
        <v>246</v>
      </c>
      <c r="C95" s="295" t="s">
        <v>384</v>
      </c>
      <c r="D95" s="543" t="s">
        <v>668</v>
      </c>
      <c r="E95" s="240" t="s">
        <v>776</v>
      </c>
      <c r="F95" s="240" t="s">
        <v>777</v>
      </c>
      <c r="G95" s="539" t="s">
        <v>544</v>
      </c>
      <c r="H95" s="168"/>
      <c r="I95" s="168"/>
      <c r="J95" s="292" t="s">
        <v>542</v>
      </c>
      <c r="K95" s="168"/>
      <c r="L95" s="168"/>
      <c r="M95" s="168"/>
      <c r="N95" s="292" t="s">
        <v>542</v>
      </c>
      <c r="O95" s="168"/>
      <c r="P95" s="168"/>
      <c r="Q95" s="168"/>
      <c r="R95" s="292" t="s">
        <v>542</v>
      </c>
      <c r="S95" s="168"/>
    </row>
    <row r="96" spans="2:19" ht="31.5">
      <c r="B96" s="291"/>
      <c r="C96" s="295" t="s">
        <v>689</v>
      </c>
      <c r="D96" s="545"/>
      <c r="E96" s="240"/>
      <c r="F96" s="240"/>
      <c r="G96" s="539"/>
      <c r="H96" s="168"/>
      <c r="I96" s="168"/>
      <c r="J96" s="292"/>
      <c r="K96" s="168"/>
      <c r="L96" s="168"/>
      <c r="M96" s="168"/>
      <c r="N96" s="292"/>
      <c r="O96" s="168"/>
      <c r="P96" s="168"/>
      <c r="Q96" s="168"/>
      <c r="R96" s="292" t="s">
        <v>3</v>
      </c>
      <c r="S96" s="168"/>
    </row>
    <row r="97" spans="2:19" ht="47.25">
      <c r="B97" s="291" t="s">
        <v>247</v>
      </c>
      <c r="C97" s="295" t="s">
        <v>385</v>
      </c>
      <c r="D97" s="545"/>
      <c r="E97" s="240" t="s">
        <v>776</v>
      </c>
      <c r="F97" s="240" t="s">
        <v>777</v>
      </c>
      <c r="G97" s="539"/>
      <c r="H97" s="168"/>
      <c r="I97" s="168"/>
      <c r="J97" s="292" t="s">
        <v>542</v>
      </c>
      <c r="K97" s="168"/>
      <c r="L97" s="168"/>
      <c r="M97" s="168"/>
      <c r="N97" s="292" t="s">
        <v>542</v>
      </c>
      <c r="O97" s="168"/>
      <c r="P97" s="168"/>
      <c r="Q97" s="168"/>
      <c r="R97" s="292" t="s">
        <v>542</v>
      </c>
      <c r="S97" s="168"/>
    </row>
    <row r="98" spans="2:19" ht="15.75">
      <c r="B98" s="291"/>
      <c r="C98" s="295" t="s">
        <v>690</v>
      </c>
      <c r="D98" s="545"/>
      <c r="E98" s="240"/>
      <c r="F98" s="240"/>
      <c r="G98" s="539"/>
      <c r="H98" s="168"/>
      <c r="I98" s="168"/>
      <c r="J98" s="292"/>
      <c r="K98" s="168"/>
      <c r="L98" s="168"/>
      <c r="M98" s="168"/>
      <c r="N98" s="292"/>
      <c r="O98" s="168"/>
      <c r="P98" s="168"/>
      <c r="Q98" s="168"/>
      <c r="R98" s="292" t="s">
        <v>3</v>
      </c>
      <c r="S98" s="168"/>
    </row>
    <row r="99" spans="2:19" ht="47.25">
      <c r="B99" s="291" t="s">
        <v>248</v>
      </c>
      <c r="C99" s="295" t="s">
        <v>386</v>
      </c>
      <c r="D99" s="545"/>
      <c r="E99" s="240" t="s">
        <v>776</v>
      </c>
      <c r="F99" s="240" t="s">
        <v>777</v>
      </c>
      <c r="G99" s="539"/>
      <c r="H99" s="168"/>
      <c r="I99" s="168"/>
      <c r="J99" s="292" t="s">
        <v>542</v>
      </c>
      <c r="K99" s="168"/>
      <c r="L99" s="168"/>
      <c r="M99" s="168"/>
      <c r="N99" s="292" t="s">
        <v>542</v>
      </c>
      <c r="O99" s="168"/>
      <c r="P99" s="168"/>
      <c r="Q99" s="168"/>
      <c r="R99" s="292" t="s">
        <v>542</v>
      </c>
      <c r="S99" s="168"/>
    </row>
    <row r="100" spans="2:19" ht="15.75">
      <c r="B100" s="291"/>
      <c r="C100" s="295" t="s">
        <v>691</v>
      </c>
      <c r="D100" s="545"/>
      <c r="E100" s="240"/>
      <c r="F100" s="240"/>
      <c r="G100" s="539"/>
      <c r="H100" s="309"/>
      <c r="I100" s="309"/>
      <c r="J100" s="292"/>
      <c r="K100" s="309"/>
      <c r="L100" s="309"/>
      <c r="M100" s="309"/>
      <c r="N100" s="292"/>
      <c r="O100" s="309"/>
      <c r="P100" s="309"/>
      <c r="Q100" s="309"/>
      <c r="R100" s="292" t="s">
        <v>3</v>
      </c>
      <c r="S100" s="309"/>
    </row>
    <row r="101" spans="2:19" ht="105.75" customHeight="1">
      <c r="B101" s="291" t="s">
        <v>249</v>
      </c>
      <c r="C101" s="295" t="s">
        <v>387</v>
      </c>
      <c r="D101" s="170" t="s">
        <v>710</v>
      </c>
      <c r="E101" s="240">
        <v>42005</v>
      </c>
      <c r="F101" s="240">
        <v>43100</v>
      </c>
      <c r="G101" s="539"/>
      <c r="H101" s="292" t="s">
        <v>542</v>
      </c>
      <c r="I101" s="292" t="s">
        <v>542</v>
      </c>
      <c r="J101" s="292" t="s">
        <v>542</v>
      </c>
      <c r="K101" s="292" t="s">
        <v>542</v>
      </c>
      <c r="L101" s="292" t="s">
        <v>542</v>
      </c>
      <c r="M101" s="292" t="s">
        <v>542</v>
      </c>
      <c r="N101" s="292" t="s">
        <v>542</v>
      </c>
      <c r="O101" s="292" t="s">
        <v>542</v>
      </c>
      <c r="P101" s="292" t="s">
        <v>542</v>
      </c>
      <c r="Q101" s="292" t="s">
        <v>542</v>
      </c>
      <c r="R101" s="292" t="s">
        <v>542</v>
      </c>
      <c r="S101" s="292" t="s">
        <v>542</v>
      </c>
    </row>
    <row r="102" spans="2:19" ht="63" customHeight="1">
      <c r="B102" s="291" t="s">
        <v>250</v>
      </c>
      <c r="C102" s="295" t="s">
        <v>388</v>
      </c>
      <c r="D102" s="170" t="s">
        <v>668</v>
      </c>
      <c r="E102" s="240" t="s">
        <v>776</v>
      </c>
      <c r="F102" s="240" t="s">
        <v>777</v>
      </c>
      <c r="G102" s="539"/>
      <c r="H102" s="168"/>
      <c r="I102" s="168"/>
      <c r="J102" s="292" t="s">
        <v>542</v>
      </c>
      <c r="K102" s="168"/>
      <c r="L102" s="168"/>
      <c r="M102" s="168"/>
      <c r="N102" s="292" t="s">
        <v>542</v>
      </c>
      <c r="O102" s="168"/>
      <c r="P102" s="168"/>
      <c r="Q102" s="168"/>
      <c r="R102" s="292" t="s">
        <v>542</v>
      </c>
      <c r="S102" s="168"/>
    </row>
    <row r="103" spans="2:19" ht="31.5">
      <c r="B103" s="313"/>
      <c r="C103" s="290" t="s">
        <v>693</v>
      </c>
      <c r="D103" s="170"/>
      <c r="E103" s="240"/>
      <c r="F103" s="240"/>
      <c r="G103" s="300"/>
      <c r="H103" s="168"/>
      <c r="I103" s="168"/>
      <c r="J103" s="292"/>
      <c r="K103" s="168"/>
      <c r="L103" s="168"/>
      <c r="M103" s="168"/>
      <c r="N103" s="292"/>
      <c r="O103" s="168"/>
      <c r="P103" s="168"/>
      <c r="Q103" s="168"/>
      <c r="R103" s="292" t="s">
        <v>3</v>
      </c>
      <c r="S103" s="168"/>
    </row>
    <row r="104" spans="2:19" ht="47.25">
      <c r="B104" s="313" t="s">
        <v>251</v>
      </c>
      <c r="C104" s="290" t="s">
        <v>694</v>
      </c>
      <c r="D104" s="311" t="s">
        <v>678</v>
      </c>
      <c r="E104" s="240" t="s">
        <v>776</v>
      </c>
      <c r="F104" s="240" t="s">
        <v>777</v>
      </c>
      <c r="G104" s="300"/>
      <c r="H104" s="168"/>
      <c r="I104" s="168"/>
      <c r="J104" s="292" t="s">
        <v>3</v>
      </c>
      <c r="K104" s="168"/>
      <c r="L104" s="168"/>
      <c r="M104" s="168"/>
      <c r="N104" s="292" t="s">
        <v>3</v>
      </c>
      <c r="O104" s="168"/>
      <c r="P104" s="168"/>
      <c r="Q104" s="168"/>
      <c r="R104" s="292" t="s">
        <v>3</v>
      </c>
      <c r="S104" s="168"/>
    </row>
    <row r="105" spans="2:19" ht="15.75">
      <c r="B105" s="425" t="s">
        <v>367</v>
      </c>
      <c r="C105" s="427"/>
      <c r="D105" s="166"/>
      <c r="E105" s="240"/>
      <c r="F105" s="240"/>
      <c r="G105" s="166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</row>
    <row r="106" spans="2:19" ht="63.75" customHeight="1">
      <c r="B106" s="291" t="s">
        <v>252</v>
      </c>
      <c r="C106" s="295" t="s">
        <v>389</v>
      </c>
      <c r="D106" s="297" t="s">
        <v>668</v>
      </c>
      <c r="E106" s="240" t="s">
        <v>776</v>
      </c>
      <c r="F106" s="240" t="s">
        <v>777</v>
      </c>
      <c r="G106" s="296" t="s">
        <v>544</v>
      </c>
      <c r="H106" s="168"/>
      <c r="I106" s="168"/>
      <c r="J106" s="292" t="s">
        <v>542</v>
      </c>
      <c r="K106" s="168"/>
      <c r="L106" s="168"/>
      <c r="M106" s="168"/>
      <c r="N106" s="292" t="s">
        <v>542</v>
      </c>
      <c r="O106" s="168"/>
      <c r="P106" s="168"/>
      <c r="Q106" s="168"/>
      <c r="R106" s="292" t="s">
        <v>542</v>
      </c>
      <c r="S106" s="168"/>
    </row>
    <row r="107" spans="2:19" ht="31.5">
      <c r="B107" s="291"/>
      <c r="C107" s="295" t="s">
        <v>717</v>
      </c>
      <c r="D107" s="298"/>
      <c r="E107" s="240"/>
      <c r="F107" s="240"/>
      <c r="G107" s="314"/>
      <c r="H107" s="168"/>
      <c r="I107" s="309"/>
      <c r="J107" s="292"/>
      <c r="K107" s="309"/>
      <c r="L107" s="309"/>
      <c r="M107" s="309"/>
      <c r="N107" s="292"/>
      <c r="O107" s="309"/>
      <c r="P107" s="309"/>
      <c r="Q107" s="309"/>
      <c r="R107" s="292" t="s">
        <v>3</v>
      </c>
      <c r="S107" s="309"/>
    </row>
    <row r="108" spans="2:19" ht="31.5">
      <c r="B108" s="291" t="s">
        <v>253</v>
      </c>
      <c r="C108" s="295" t="s">
        <v>368</v>
      </c>
      <c r="D108" s="540" t="s">
        <v>696</v>
      </c>
      <c r="E108" s="240">
        <v>42005</v>
      </c>
      <c r="F108" s="240">
        <v>43100</v>
      </c>
      <c r="G108" s="540" t="s">
        <v>549</v>
      </c>
      <c r="H108" s="168" t="s">
        <v>3</v>
      </c>
      <c r="I108" s="292" t="s">
        <v>542</v>
      </c>
      <c r="J108" s="292" t="s">
        <v>542</v>
      </c>
      <c r="K108" s="292" t="s">
        <v>542</v>
      </c>
      <c r="L108" s="292" t="s">
        <v>542</v>
      </c>
      <c r="M108" s="292" t="s">
        <v>542</v>
      </c>
      <c r="N108" s="292" t="s">
        <v>542</v>
      </c>
      <c r="O108" s="292" t="s">
        <v>542</v>
      </c>
      <c r="P108" s="292" t="s">
        <v>542</v>
      </c>
      <c r="Q108" s="292" t="s">
        <v>542</v>
      </c>
      <c r="R108" s="292" t="s">
        <v>542</v>
      </c>
      <c r="S108" s="292" t="s">
        <v>542</v>
      </c>
    </row>
    <row r="109" spans="2:19" ht="47.25">
      <c r="B109" s="291" t="s">
        <v>254</v>
      </c>
      <c r="C109" s="295" t="s">
        <v>369</v>
      </c>
      <c r="D109" s="541"/>
      <c r="E109" s="240" t="s">
        <v>776</v>
      </c>
      <c r="F109" s="240" t="s">
        <v>777</v>
      </c>
      <c r="G109" s="541"/>
      <c r="H109" s="168"/>
      <c r="I109" s="292"/>
      <c r="J109" s="168" t="s">
        <v>3</v>
      </c>
      <c r="K109" s="168"/>
      <c r="L109" s="168"/>
      <c r="M109" s="292"/>
      <c r="N109" s="168" t="s">
        <v>3</v>
      </c>
      <c r="O109" s="168"/>
      <c r="P109" s="168"/>
      <c r="Q109" s="292"/>
      <c r="R109" s="168" t="s">
        <v>3</v>
      </c>
      <c r="S109" s="168"/>
    </row>
    <row r="110" spans="2:19" ht="31.5">
      <c r="B110" s="291"/>
      <c r="C110" s="295" t="s">
        <v>697</v>
      </c>
      <c r="D110" s="541"/>
      <c r="E110" s="240"/>
      <c r="F110" s="240"/>
      <c r="G110" s="541"/>
      <c r="H110" s="168"/>
      <c r="I110" s="292"/>
      <c r="J110" s="168"/>
      <c r="K110" s="168"/>
      <c r="L110" s="168"/>
      <c r="M110" s="292"/>
      <c r="N110" s="168"/>
      <c r="O110" s="168"/>
      <c r="P110" s="168"/>
      <c r="Q110" s="292"/>
      <c r="R110" s="168" t="s">
        <v>3</v>
      </c>
      <c r="S110" s="168"/>
    </row>
    <row r="111" spans="2:19" ht="47.25">
      <c r="B111" s="291" t="s">
        <v>255</v>
      </c>
      <c r="C111" s="295" t="s">
        <v>711</v>
      </c>
      <c r="D111" s="542"/>
      <c r="E111" s="240" t="s">
        <v>776</v>
      </c>
      <c r="F111" s="240" t="s">
        <v>777</v>
      </c>
      <c r="G111" s="542"/>
      <c r="H111" s="168"/>
      <c r="I111" s="292"/>
      <c r="J111" s="168" t="s">
        <v>3</v>
      </c>
      <c r="K111" s="168"/>
      <c r="L111" s="168"/>
      <c r="M111" s="292"/>
      <c r="N111" s="168" t="s">
        <v>3</v>
      </c>
      <c r="O111" s="168"/>
      <c r="P111" s="168"/>
      <c r="Q111" s="292"/>
      <c r="R111" s="168" t="s">
        <v>3</v>
      </c>
      <c r="S111" s="168"/>
    </row>
    <row r="112" spans="2:19" ht="47.25">
      <c r="B112" s="313" t="s">
        <v>256</v>
      </c>
      <c r="C112" s="290" t="s">
        <v>699</v>
      </c>
      <c r="D112" s="540" t="s">
        <v>678</v>
      </c>
      <c r="E112" s="240" t="s">
        <v>776</v>
      </c>
      <c r="F112" s="240" t="s">
        <v>777</v>
      </c>
      <c r="G112" s="540" t="s">
        <v>544</v>
      </c>
      <c r="H112" s="168"/>
      <c r="I112" s="292"/>
      <c r="J112" s="168" t="s">
        <v>3</v>
      </c>
      <c r="K112" s="168"/>
      <c r="L112" s="168"/>
      <c r="M112" s="292"/>
      <c r="N112" s="168" t="s">
        <v>3</v>
      </c>
      <c r="O112" s="168"/>
      <c r="P112" s="168"/>
      <c r="Q112" s="292"/>
      <c r="R112" s="168" t="s">
        <v>3</v>
      </c>
      <c r="S112" s="168"/>
    </row>
    <row r="113" spans="2:19" ht="47.25">
      <c r="B113" s="323" t="s">
        <v>257</v>
      </c>
      <c r="C113" s="290" t="s">
        <v>700</v>
      </c>
      <c r="D113" s="542"/>
      <c r="E113" s="240" t="s">
        <v>776</v>
      </c>
      <c r="F113" s="240" t="s">
        <v>777</v>
      </c>
      <c r="G113" s="542"/>
      <c r="H113" s="168"/>
      <c r="I113" s="292"/>
      <c r="J113" s="168" t="s">
        <v>3</v>
      </c>
      <c r="K113" s="168"/>
      <c r="L113" s="168"/>
      <c r="M113" s="292"/>
      <c r="N113" s="168" t="s">
        <v>3</v>
      </c>
      <c r="O113" s="168"/>
      <c r="P113" s="168"/>
      <c r="Q113" s="292"/>
      <c r="R113" s="168" t="s">
        <v>3</v>
      </c>
      <c r="S113" s="168"/>
    </row>
    <row r="114" spans="2:19" ht="15.75">
      <c r="B114" s="425" t="s">
        <v>371</v>
      </c>
      <c r="C114" s="427"/>
      <c r="D114" s="166"/>
      <c r="E114" s="240"/>
      <c r="F114" s="240"/>
      <c r="G114" s="166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</row>
    <row r="115" spans="2:19" ht="93" customHeight="1">
      <c r="B115" s="291" t="s">
        <v>258</v>
      </c>
      <c r="C115" s="295" t="s">
        <v>373</v>
      </c>
      <c r="D115" s="297" t="s">
        <v>681</v>
      </c>
      <c r="E115" s="240">
        <v>42095</v>
      </c>
      <c r="F115" s="240">
        <v>42277</v>
      </c>
      <c r="G115" s="297" t="s">
        <v>544</v>
      </c>
      <c r="H115" s="168"/>
      <c r="I115" s="287" t="s">
        <v>542</v>
      </c>
      <c r="J115" s="287" t="s">
        <v>542</v>
      </c>
      <c r="K115" s="168"/>
      <c r="L115" s="168"/>
      <c r="M115" s="287"/>
      <c r="N115" s="287"/>
      <c r="O115" s="168"/>
      <c r="P115" s="168"/>
      <c r="Q115" s="287"/>
      <c r="R115" s="287"/>
      <c r="S115" s="168"/>
    </row>
    <row r="116" spans="2:19" ht="45" customHeight="1">
      <c r="B116" s="293" t="s">
        <v>399</v>
      </c>
      <c r="C116" s="184" t="s">
        <v>237</v>
      </c>
      <c r="D116" s="297" t="s">
        <v>678</v>
      </c>
      <c r="E116" s="240" t="s">
        <v>780</v>
      </c>
      <c r="F116" s="240" t="s">
        <v>781</v>
      </c>
      <c r="G116" s="351" t="s">
        <v>558</v>
      </c>
      <c r="H116" s="168"/>
      <c r="I116" s="287" t="s">
        <v>542</v>
      </c>
      <c r="J116" s="287" t="s">
        <v>542</v>
      </c>
      <c r="K116" s="168"/>
      <c r="L116" s="287"/>
      <c r="M116" s="287"/>
      <c r="N116" s="168"/>
      <c r="O116" s="287"/>
      <c r="P116" s="287"/>
      <c r="Q116" s="168" t="s">
        <v>3</v>
      </c>
      <c r="R116" s="287" t="s">
        <v>542</v>
      </c>
      <c r="S116" s="287"/>
    </row>
    <row r="117" spans="2:19" ht="132" customHeight="1">
      <c r="B117" s="291" t="s">
        <v>453</v>
      </c>
      <c r="C117" s="294" t="s">
        <v>398</v>
      </c>
      <c r="D117" s="170" t="s">
        <v>712</v>
      </c>
      <c r="E117" s="240">
        <v>42186</v>
      </c>
      <c r="F117" s="240">
        <v>43100</v>
      </c>
      <c r="G117" s="279" t="s">
        <v>559</v>
      </c>
      <c r="H117" s="168" t="s">
        <v>3</v>
      </c>
      <c r="I117" s="168" t="s">
        <v>3</v>
      </c>
      <c r="J117" s="287" t="s">
        <v>542</v>
      </c>
      <c r="K117" s="287" t="s">
        <v>542</v>
      </c>
      <c r="L117" s="287" t="s">
        <v>542</v>
      </c>
      <c r="M117" s="287" t="s">
        <v>542</v>
      </c>
      <c r="N117" s="287" t="s">
        <v>542</v>
      </c>
      <c r="O117" s="287" t="s">
        <v>542</v>
      </c>
      <c r="P117" s="287" t="s">
        <v>542</v>
      </c>
      <c r="Q117" s="287" t="s">
        <v>542</v>
      </c>
      <c r="R117" s="287" t="s">
        <v>542</v>
      </c>
      <c r="S117" s="287" t="s">
        <v>542</v>
      </c>
    </row>
    <row r="118" spans="2:19" ht="15.75">
      <c r="B118" s="425" t="s">
        <v>357</v>
      </c>
      <c r="C118" s="427"/>
      <c r="D118" s="173"/>
      <c r="E118" s="240"/>
      <c r="F118" s="240"/>
      <c r="G118" s="172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</row>
    <row r="119" spans="2:19" ht="122.25" customHeight="1">
      <c r="B119" s="291" t="s">
        <v>486</v>
      </c>
      <c r="C119" s="290" t="s">
        <v>401</v>
      </c>
      <c r="D119" s="170" t="s">
        <v>712</v>
      </c>
      <c r="E119" s="240" t="s">
        <v>776</v>
      </c>
      <c r="F119" s="240" t="s">
        <v>777</v>
      </c>
      <c r="G119" s="310" t="s">
        <v>523</v>
      </c>
      <c r="H119" s="168"/>
      <c r="I119" s="168"/>
      <c r="J119" s="287" t="s">
        <v>542</v>
      </c>
      <c r="K119" s="168"/>
      <c r="L119" s="168"/>
      <c r="M119" s="287"/>
      <c r="N119" s="168" t="s">
        <v>3</v>
      </c>
      <c r="O119" s="168"/>
      <c r="P119" s="287"/>
      <c r="Q119" s="168"/>
      <c r="R119" s="168" t="s">
        <v>3</v>
      </c>
      <c r="S119" s="168"/>
    </row>
    <row r="120" spans="2:19" ht="124.5" customHeight="1">
      <c r="B120" s="291" t="s">
        <v>487</v>
      </c>
      <c r="C120" s="290" t="s">
        <v>402</v>
      </c>
      <c r="D120" s="170" t="s">
        <v>712</v>
      </c>
      <c r="E120" s="240" t="s">
        <v>782</v>
      </c>
      <c r="F120" s="240" t="s">
        <v>783</v>
      </c>
      <c r="G120" s="310" t="s">
        <v>523</v>
      </c>
      <c r="H120" s="168"/>
      <c r="I120" s="168"/>
      <c r="J120" s="168"/>
      <c r="K120" s="168" t="s">
        <v>3</v>
      </c>
      <c r="L120" s="168"/>
      <c r="M120" s="168"/>
      <c r="N120" s="168"/>
      <c r="O120" s="287" t="s">
        <v>542</v>
      </c>
      <c r="P120" s="168"/>
      <c r="Q120" s="168"/>
      <c r="R120" s="168"/>
      <c r="S120" s="287" t="s">
        <v>542</v>
      </c>
    </row>
    <row r="121" spans="2:19" ht="123" customHeight="1">
      <c r="B121" s="291" t="s">
        <v>488</v>
      </c>
      <c r="C121" s="290" t="s">
        <v>403</v>
      </c>
      <c r="D121" s="170" t="s">
        <v>712</v>
      </c>
      <c r="E121" s="240" t="s">
        <v>784</v>
      </c>
      <c r="F121" s="240" t="s">
        <v>785</v>
      </c>
      <c r="G121" s="310" t="s">
        <v>523</v>
      </c>
      <c r="H121" s="168" t="s">
        <v>3</v>
      </c>
      <c r="I121" s="168"/>
      <c r="J121" s="287"/>
      <c r="K121" s="168"/>
      <c r="L121" s="287"/>
      <c r="M121" s="168" t="s">
        <v>3</v>
      </c>
      <c r="N121" s="168" t="s">
        <v>3</v>
      </c>
      <c r="O121" s="168"/>
      <c r="P121" s="168"/>
      <c r="Q121" s="287"/>
      <c r="R121" s="287" t="s">
        <v>542</v>
      </c>
      <c r="S121" s="168"/>
    </row>
    <row r="122" spans="2:19" ht="127.5" customHeight="1">
      <c r="B122" s="291" t="s">
        <v>489</v>
      </c>
      <c r="C122" s="290" t="s">
        <v>404</v>
      </c>
      <c r="D122" s="297" t="s">
        <v>712</v>
      </c>
      <c r="E122" s="240" t="s">
        <v>786</v>
      </c>
      <c r="F122" s="240" t="s">
        <v>787</v>
      </c>
      <c r="G122" s="310" t="s">
        <v>524</v>
      </c>
      <c r="H122" s="168" t="s">
        <v>3</v>
      </c>
      <c r="I122" s="168" t="s">
        <v>3</v>
      </c>
      <c r="J122" s="287" t="s">
        <v>3</v>
      </c>
      <c r="K122" s="168" t="s">
        <v>3</v>
      </c>
      <c r="L122" s="287"/>
      <c r="M122" s="287" t="s">
        <v>542</v>
      </c>
      <c r="N122" s="287" t="s">
        <v>542</v>
      </c>
      <c r="O122" s="287"/>
      <c r="P122" s="168"/>
      <c r="Q122" s="287" t="s">
        <v>542</v>
      </c>
      <c r="R122" s="287" t="s">
        <v>542</v>
      </c>
      <c r="S122" s="168"/>
    </row>
    <row r="123" spans="2:19" ht="125.25" customHeight="1">
      <c r="B123" s="291" t="s">
        <v>490</v>
      </c>
      <c r="C123" s="290" t="s">
        <v>405</v>
      </c>
      <c r="D123" s="315" t="s">
        <v>712</v>
      </c>
      <c r="E123" s="240" t="s">
        <v>782</v>
      </c>
      <c r="F123" s="240" t="s">
        <v>783</v>
      </c>
      <c r="G123" s="310" t="s">
        <v>525</v>
      </c>
      <c r="H123" s="168"/>
      <c r="I123" s="168"/>
      <c r="J123" s="287"/>
      <c r="K123" s="287" t="s">
        <v>542</v>
      </c>
      <c r="L123" s="168"/>
      <c r="M123" s="168"/>
      <c r="N123" s="168"/>
      <c r="O123" s="287" t="s">
        <v>542</v>
      </c>
      <c r="P123" s="168"/>
      <c r="Q123" s="168"/>
      <c r="R123" s="168"/>
      <c r="S123" s="287" t="s">
        <v>542</v>
      </c>
    </row>
    <row r="124" spans="2:19" ht="135">
      <c r="B124" s="291" t="s">
        <v>491</v>
      </c>
      <c r="C124" s="290" t="s">
        <v>406</v>
      </c>
      <c r="D124" s="315" t="s">
        <v>712</v>
      </c>
      <c r="E124" s="240" t="s">
        <v>782</v>
      </c>
      <c r="F124" s="240" t="s">
        <v>783</v>
      </c>
      <c r="G124" s="310" t="s">
        <v>525</v>
      </c>
      <c r="H124" s="168"/>
      <c r="I124" s="168"/>
      <c r="J124" s="287"/>
      <c r="K124" s="287" t="s">
        <v>542</v>
      </c>
      <c r="L124" s="168"/>
      <c r="M124" s="168"/>
      <c r="N124" s="168"/>
      <c r="O124" s="287" t="s">
        <v>542</v>
      </c>
      <c r="P124" s="168"/>
      <c r="Q124" s="168"/>
      <c r="R124" s="168"/>
      <c r="S124" s="287" t="s">
        <v>542</v>
      </c>
    </row>
    <row r="125" spans="2:19" ht="124.5" customHeight="1">
      <c r="B125" s="291" t="s">
        <v>492</v>
      </c>
      <c r="C125" s="290" t="s">
        <v>407</v>
      </c>
      <c r="D125" s="315" t="s">
        <v>712</v>
      </c>
      <c r="E125" s="240" t="s">
        <v>788</v>
      </c>
      <c r="F125" s="240" t="s">
        <v>783</v>
      </c>
      <c r="G125" s="310" t="s">
        <v>525</v>
      </c>
      <c r="H125" s="168"/>
      <c r="I125" s="168"/>
      <c r="J125" s="168"/>
      <c r="K125" s="287" t="s">
        <v>542</v>
      </c>
      <c r="L125" s="168"/>
      <c r="M125" s="168"/>
      <c r="N125" s="168" t="s">
        <v>3</v>
      </c>
      <c r="O125" s="287" t="s">
        <v>542</v>
      </c>
      <c r="P125" s="168"/>
      <c r="Q125" s="168"/>
      <c r="R125" s="287" t="s">
        <v>542</v>
      </c>
      <c r="S125" s="287" t="s">
        <v>542</v>
      </c>
    </row>
    <row r="126" spans="2:19" ht="125.25" customHeight="1">
      <c r="B126" s="291" t="s">
        <v>493</v>
      </c>
      <c r="C126" s="290" t="s">
        <v>408</v>
      </c>
      <c r="D126" s="315" t="s">
        <v>712</v>
      </c>
      <c r="E126" s="240" t="s">
        <v>788</v>
      </c>
      <c r="F126" s="240" t="s">
        <v>783</v>
      </c>
      <c r="G126" s="310" t="s">
        <v>526</v>
      </c>
      <c r="H126" s="168"/>
      <c r="I126" s="168"/>
      <c r="J126" s="287"/>
      <c r="K126" s="287" t="s">
        <v>542</v>
      </c>
      <c r="L126" s="168"/>
      <c r="M126" s="168"/>
      <c r="N126" s="168" t="s">
        <v>3</v>
      </c>
      <c r="O126" s="287" t="s">
        <v>542</v>
      </c>
      <c r="P126" s="168"/>
      <c r="Q126" s="168"/>
      <c r="R126" s="287" t="s">
        <v>542</v>
      </c>
      <c r="S126" s="287" t="s">
        <v>542</v>
      </c>
    </row>
    <row r="127" spans="2:19" ht="135">
      <c r="B127" s="291" t="s">
        <v>494</v>
      </c>
      <c r="C127" s="290" t="s">
        <v>409</v>
      </c>
      <c r="D127" s="315" t="s">
        <v>712</v>
      </c>
      <c r="E127" s="240" t="s">
        <v>789</v>
      </c>
      <c r="F127" s="240" t="s">
        <v>790</v>
      </c>
      <c r="G127" s="310" t="s">
        <v>527</v>
      </c>
      <c r="H127" s="168"/>
      <c r="I127" s="168" t="s">
        <v>3</v>
      </c>
      <c r="J127" s="287" t="s">
        <v>542</v>
      </c>
      <c r="K127" s="168"/>
      <c r="L127" s="168" t="s">
        <v>3</v>
      </c>
      <c r="M127" s="287" t="s">
        <v>542</v>
      </c>
      <c r="N127" s="287" t="s">
        <v>542</v>
      </c>
      <c r="O127" s="168" t="s">
        <v>3</v>
      </c>
      <c r="P127" s="287"/>
      <c r="Q127" s="287" t="s">
        <v>542</v>
      </c>
      <c r="R127" s="287" t="s">
        <v>542</v>
      </c>
      <c r="S127" s="287"/>
    </row>
    <row r="128" spans="2:19" ht="129.75" customHeight="1">
      <c r="B128" s="291" t="s">
        <v>495</v>
      </c>
      <c r="C128" s="290" t="s">
        <v>410</v>
      </c>
      <c r="D128" s="315" t="s">
        <v>712</v>
      </c>
      <c r="E128" s="240" t="s">
        <v>789</v>
      </c>
      <c r="F128" s="240" t="s">
        <v>790</v>
      </c>
      <c r="G128" s="310" t="s">
        <v>528</v>
      </c>
      <c r="H128" s="168"/>
      <c r="I128" s="168" t="s">
        <v>3</v>
      </c>
      <c r="J128" s="287" t="s">
        <v>542</v>
      </c>
      <c r="K128" s="287"/>
      <c r="L128" s="168" t="s">
        <v>3</v>
      </c>
      <c r="M128" s="287" t="s">
        <v>542</v>
      </c>
      <c r="N128" s="287" t="s">
        <v>542</v>
      </c>
      <c r="O128" s="168" t="s">
        <v>3</v>
      </c>
      <c r="P128" s="287"/>
      <c r="Q128" s="287" t="s">
        <v>542</v>
      </c>
      <c r="R128" s="287" t="s">
        <v>542</v>
      </c>
      <c r="S128" s="287"/>
    </row>
    <row r="129" spans="2:19" ht="141.75" customHeight="1">
      <c r="B129" s="291" t="s">
        <v>496</v>
      </c>
      <c r="C129" s="290" t="s">
        <v>411</v>
      </c>
      <c r="D129" s="315" t="s">
        <v>713</v>
      </c>
      <c r="E129" s="240" t="s">
        <v>791</v>
      </c>
      <c r="F129" s="240" t="s">
        <v>792</v>
      </c>
      <c r="G129" s="310" t="s">
        <v>524</v>
      </c>
      <c r="H129" s="168"/>
      <c r="I129" s="168" t="s">
        <v>3</v>
      </c>
      <c r="J129" s="287"/>
      <c r="K129" s="287" t="s">
        <v>542</v>
      </c>
      <c r="L129" s="168" t="s">
        <v>3</v>
      </c>
      <c r="M129" s="287" t="s">
        <v>542</v>
      </c>
      <c r="N129" s="168"/>
      <c r="O129" s="287" t="s">
        <v>542</v>
      </c>
      <c r="P129" s="287"/>
      <c r="Q129" s="287"/>
      <c r="R129" s="168" t="s">
        <v>3</v>
      </c>
      <c r="S129" s="287"/>
    </row>
    <row r="130" spans="2:19" ht="127.5" customHeight="1">
      <c r="B130" s="291" t="s">
        <v>497</v>
      </c>
      <c r="C130" s="290" t="s">
        <v>412</v>
      </c>
      <c r="D130" s="315" t="s">
        <v>712</v>
      </c>
      <c r="E130" s="240">
        <v>42186</v>
      </c>
      <c r="F130" s="240">
        <v>42277</v>
      </c>
      <c r="G130" s="310" t="s">
        <v>526</v>
      </c>
      <c r="H130" s="168"/>
      <c r="I130" s="168"/>
      <c r="J130" s="287" t="s">
        <v>542</v>
      </c>
      <c r="K130" s="168"/>
      <c r="L130" s="168"/>
      <c r="M130" s="168"/>
      <c r="N130" s="287"/>
      <c r="O130" s="168"/>
      <c r="P130" s="168"/>
      <c r="Q130" s="168"/>
      <c r="R130" s="168"/>
      <c r="S130" s="168"/>
    </row>
    <row r="131" spans="2:19" ht="125.25" customHeight="1">
      <c r="B131" s="291" t="s">
        <v>499</v>
      </c>
      <c r="C131" s="290" t="s">
        <v>414</v>
      </c>
      <c r="D131" s="315" t="s">
        <v>712</v>
      </c>
      <c r="E131" s="240" t="s">
        <v>776</v>
      </c>
      <c r="F131" s="240" t="s">
        <v>777</v>
      </c>
      <c r="G131" s="310" t="s">
        <v>530</v>
      </c>
      <c r="H131" s="168"/>
      <c r="I131" s="168"/>
      <c r="J131" s="287" t="s">
        <v>542</v>
      </c>
      <c r="K131" s="168"/>
      <c r="L131" s="168"/>
      <c r="M131" s="168"/>
      <c r="N131" s="287" t="s">
        <v>542</v>
      </c>
      <c r="O131" s="168"/>
      <c r="P131" s="168"/>
      <c r="Q131" s="168"/>
      <c r="R131" s="287" t="s">
        <v>542</v>
      </c>
      <c r="S131" s="168"/>
    </row>
    <row r="132" spans="2:19" ht="123" customHeight="1">
      <c r="B132" s="291" t="s">
        <v>501</v>
      </c>
      <c r="C132" s="290" t="s">
        <v>416</v>
      </c>
      <c r="D132" s="315" t="s">
        <v>712</v>
      </c>
      <c r="E132" s="240" t="s">
        <v>793</v>
      </c>
      <c r="F132" s="240" t="s">
        <v>794</v>
      </c>
      <c r="G132" s="310" t="s">
        <v>532</v>
      </c>
      <c r="H132" s="168"/>
      <c r="I132" s="168"/>
      <c r="J132" s="168"/>
      <c r="K132" s="168"/>
      <c r="L132" s="168"/>
      <c r="M132" s="168"/>
      <c r="N132" s="168"/>
      <c r="O132" s="287" t="s">
        <v>542</v>
      </c>
      <c r="P132" s="168"/>
      <c r="Q132" s="168"/>
      <c r="R132" s="168"/>
      <c r="S132" s="287" t="s">
        <v>542</v>
      </c>
    </row>
    <row r="133" spans="2:19" ht="15.75">
      <c r="B133" s="425" t="s">
        <v>367</v>
      </c>
      <c r="C133" s="427"/>
      <c r="D133" s="316"/>
      <c r="E133" s="240"/>
      <c r="F133" s="240"/>
      <c r="G133" s="317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</row>
    <row r="134" spans="2:19" ht="135">
      <c r="B134" s="291" t="s">
        <v>502</v>
      </c>
      <c r="C134" s="290" t="s">
        <v>419</v>
      </c>
      <c r="D134" s="315" t="s">
        <v>712</v>
      </c>
      <c r="E134" s="240" t="s">
        <v>782</v>
      </c>
      <c r="F134" s="240" t="s">
        <v>795</v>
      </c>
      <c r="G134" s="310" t="s">
        <v>533</v>
      </c>
      <c r="H134" s="168"/>
      <c r="I134" s="168"/>
      <c r="J134" s="168"/>
      <c r="K134" s="287" t="s">
        <v>542</v>
      </c>
      <c r="L134" s="168"/>
      <c r="M134" s="168"/>
      <c r="N134" s="168"/>
      <c r="O134" s="287" t="s">
        <v>542</v>
      </c>
      <c r="P134" s="168"/>
      <c r="Q134" s="168"/>
      <c r="R134" s="168"/>
      <c r="S134" s="287" t="s">
        <v>542</v>
      </c>
    </row>
    <row r="135" spans="2:19" ht="135">
      <c r="B135" s="291" t="s">
        <v>503</v>
      </c>
      <c r="C135" s="290" t="s">
        <v>420</v>
      </c>
      <c r="D135" s="315" t="s">
        <v>712</v>
      </c>
      <c r="E135" s="240" t="s">
        <v>796</v>
      </c>
      <c r="F135" s="240" t="s">
        <v>794</v>
      </c>
      <c r="G135" s="310" t="s">
        <v>533</v>
      </c>
      <c r="H135" s="168"/>
      <c r="I135" s="168"/>
      <c r="J135" s="287" t="s">
        <v>542</v>
      </c>
      <c r="K135" s="287" t="s">
        <v>542</v>
      </c>
      <c r="L135" s="168" t="s">
        <v>3</v>
      </c>
      <c r="M135" s="168" t="s">
        <v>3</v>
      </c>
      <c r="N135" s="287" t="s">
        <v>542</v>
      </c>
      <c r="O135" s="287" t="s">
        <v>542</v>
      </c>
      <c r="P135" s="287"/>
      <c r="Q135" s="287"/>
      <c r="R135" s="287" t="s">
        <v>542</v>
      </c>
      <c r="S135" s="287" t="s">
        <v>542</v>
      </c>
    </row>
    <row r="136" spans="2:19" ht="31.5">
      <c r="B136" s="291" t="s">
        <v>504</v>
      </c>
      <c r="C136" s="290" t="s">
        <v>421</v>
      </c>
      <c r="D136" s="316"/>
      <c r="E136" s="240" t="s">
        <v>775</v>
      </c>
      <c r="F136" s="240" t="s">
        <v>797</v>
      </c>
      <c r="G136" s="317"/>
      <c r="H136" s="168" t="s">
        <v>3</v>
      </c>
      <c r="I136" s="168" t="s">
        <v>3</v>
      </c>
      <c r="J136" s="168"/>
      <c r="K136" s="168"/>
      <c r="L136" s="287" t="s">
        <v>542</v>
      </c>
      <c r="M136" s="287" t="s">
        <v>542</v>
      </c>
      <c r="N136" s="168" t="s">
        <v>3</v>
      </c>
      <c r="O136" s="168" t="s">
        <v>3</v>
      </c>
      <c r="P136" s="287" t="s">
        <v>542</v>
      </c>
      <c r="Q136" s="287" t="s">
        <v>542</v>
      </c>
      <c r="R136" s="287" t="s">
        <v>542</v>
      </c>
      <c r="S136" s="287" t="s">
        <v>542</v>
      </c>
    </row>
    <row r="137" spans="2:19" ht="135">
      <c r="B137" s="291" t="s">
        <v>505</v>
      </c>
      <c r="C137" s="290" t="s">
        <v>422</v>
      </c>
      <c r="D137" s="324" t="s">
        <v>712</v>
      </c>
      <c r="E137" s="240" t="s">
        <v>776</v>
      </c>
      <c r="F137" s="240" t="s">
        <v>777</v>
      </c>
      <c r="G137" s="310" t="s">
        <v>533</v>
      </c>
      <c r="H137" s="168"/>
      <c r="I137" s="168"/>
      <c r="J137" s="287" t="s">
        <v>542</v>
      </c>
      <c r="K137" s="168"/>
      <c r="L137" s="168"/>
      <c r="M137" s="168"/>
      <c r="N137" s="168" t="s">
        <v>3</v>
      </c>
      <c r="O137" s="168"/>
      <c r="P137" s="168"/>
      <c r="Q137" s="168"/>
      <c r="R137" s="287" t="s">
        <v>542</v>
      </c>
      <c r="S137" s="168"/>
    </row>
    <row r="138" spans="2:19" ht="15.75">
      <c r="B138" s="425" t="s">
        <v>371</v>
      </c>
      <c r="C138" s="427"/>
      <c r="D138" s="166"/>
      <c r="E138" s="240"/>
      <c r="F138" s="240"/>
      <c r="G138" s="317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</row>
    <row r="139" spans="2:19" ht="128.25" customHeight="1">
      <c r="B139" s="291" t="s">
        <v>506</v>
      </c>
      <c r="C139" s="290" t="s">
        <v>417</v>
      </c>
      <c r="D139" s="318" t="s">
        <v>712</v>
      </c>
      <c r="E139" s="240" t="s">
        <v>776</v>
      </c>
      <c r="F139" s="240" t="s">
        <v>777</v>
      </c>
      <c r="G139" s="310" t="s">
        <v>534</v>
      </c>
      <c r="H139" s="168"/>
      <c r="I139" s="168"/>
      <c r="J139" s="287" t="s">
        <v>542</v>
      </c>
      <c r="K139" s="168"/>
      <c r="L139" s="168"/>
      <c r="M139" s="168"/>
      <c r="N139" s="287" t="s">
        <v>542</v>
      </c>
      <c r="O139" s="168"/>
      <c r="P139" s="168"/>
      <c r="Q139" s="168"/>
      <c r="R139" s="287" t="s">
        <v>542</v>
      </c>
      <c r="S139" s="168"/>
    </row>
    <row r="140" spans="2:19" ht="123.75" customHeight="1">
      <c r="B140" s="291" t="s">
        <v>507</v>
      </c>
      <c r="C140" s="290" t="s">
        <v>418</v>
      </c>
      <c r="D140" s="318" t="s">
        <v>712</v>
      </c>
      <c r="E140" s="240" t="s">
        <v>782</v>
      </c>
      <c r="F140" s="240" t="s">
        <v>795</v>
      </c>
      <c r="G140" s="310" t="s">
        <v>535</v>
      </c>
      <c r="H140" s="168"/>
      <c r="I140" s="168"/>
      <c r="J140" s="168"/>
      <c r="K140" s="287" t="s">
        <v>542</v>
      </c>
      <c r="L140" s="168"/>
      <c r="M140" s="168"/>
      <c r="N140" s="168"/>
      <c r="O140" s="287" t="s">
        <v>542</v>
      </c>
      <c r="P140" s="168"/>
      <c r="Q140" s="168"/>
      <c r="R140" s="168"/>
      <c r="S140" s="287" t="s">
        <v>542</v>
      </c>
    </row>
    <row r="141" spans="2:19" ht="120">
      <c r="B141" s="291" t="s">
        <v>454</v>
      </c>
      <c r="C141" s="290" t="s">
        <v>400</v>
      </c>
      <c r="D141" s="297" t="s">
        <v>714</v>
      </c>
      <c r="E141" s="240">
        <v>42005</v>
      </c>
      <c r="F141" s="240">
        <v>43100</v>
      </c>
      <c r="G141" s="97" t="s">
        <v>440</v>
      </c>
      <c r="H141" s="287" t="s">
        <v>542</v>
      </c>
      <c r="I141" s="287" t="s">
        <v>542</v>
      </c>
      <c r="J141" s="287" t="s">
        <v>542</v>
      </c>
      <c r="K141" s="287" t="s">
        <v>542</v>
      </c>
      <c r="L141" s="287" t="s">
        <v>542</v>
      </c>
      <c r="M141" s="287" t="s">
        <v>542</v>
      </c>
      <c r="N141" s="287" t="s">
        <v>542</v>
      </c>
      <c r="O141" s="287" t="s">
        <v>542</v>
      </c>
      <c r="P141" s="287" t="s">
        <v>542</v>
      </c>
      <c r="Q141" s="287" t="s">
        <v>542</v>
      </c>
      <c r="R141" s="287" t="s">
        <v>542</v>
      </c>
      <c r="S141" s="287" t="s">
        <v>542</v>
      </c>
    </row>
    <row r="142" spans="2:19" ht="15.75">
      <c r="B142" s="425" t="s">
        <v>357</v>
      </c>
      <c r="C142" s="427"/>
      <c r="D142" s="166"/>
      <c r="E142" s="240"/>
      <c r="F142" s="240"/>
      <c r="G142" s="317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</row>
    <row r="143" spans="2:19" ht="120">
      <c r="B143" s="319" t="s">
        <v>467</v>
      </c>
      <c r="C143" s="290" t="s">
        <v>437</v>
      </c>
      <c r="D143" s="170" t="s">
        <v>714</v>
      </c>
      <c r="E143" s="240" t="s">
        <v>776</v>
      </c>
      <c r="F143" s="240" t="s">
        <v>777</v>
      </c>
      <c r="G143" s="310" t="s">
        <v>540</v>
      </c>
      <c r="H143" s="168"/>
      <c r="I143" s="287"/>
      <c r="J143" s="287" t="s">
        <v>3</v>
      </c>
      <c r="K143" s="287"/>
      <c r="L143" s="168"/>
      <c r="M143" s="168"/>
      <c r="N143" s="168" t="s">
        <v>3</v>
      </c>
      <c r="O143" s="168"/>
      <c r="P143" s="168"/>
      <c r="Q143" s="168"/>
      <c r="R143" s="168" t="s">
        <v>3</v>
      </c>
      <c r="S143" s="168"/>
    </row>
    <row r="144" spans="2:19" ht="120">
      <c r="B144" s="319" t="s">
        <v>468</v>
      </c>
      <c r="C144" s="290" t="s">
        <v>434</v>
      </c>
      <c r="D144" s="308" t="s">
        <v>714</v>
      </c>
      <c r="E144" s="240" t="s">
        <v>776</v>
      </c>
      <c r="F144" s="240" t="s">
        <v>777</v>
      </c>
      <c r="G144" s="310" t="s">
        <v>541</v>
      </c>
      <c r="H144" s="168"/>
      <c r="I144" s="287"/>
      <c r="J144" s="287" t="s">
        <v>542</v>
      </c>
      <c r="K144" s="287"/>
      <c r="L144" s="168"/>
      <c r="M144" s="168"/>
      <c r="N144" s="168" t="s">
        <v>3</v>
      </c>
      <c r="O144" s="168"/>
      <c r="P144" s="168"/>
      <c r="Q144" s="168"/>
      <c r="R144" s="168" t="s">
        <v>3</v>
      </c>
      <c r="S144" s="168"/>
    </row>
    <row r="145" spans="2:19" ht="120">
      <c r="B145" s="319" t="s">
        <v>469</v>
      </c>
      <c r="C145" s="320" t="s">
        <v>435</v>
      </c>
      <c r="D145" s="308" t="s">
        <v>714</v>
      </c>
      <c r="E145" s="240" t="s">
        <v>776</v>
      </c>
      <c r="F145" s="240" t="s">
        <v>777</v>
      </c>
      <c r="G145" s="310" t="s">
        <v>517</v>
      </c>
      <c r="H145" s="168"/>
      <c r="I145" s="168"/>
      <c r="J145" s="168" t="s">
        <v>3</v>
      </c>
      <c r="K145" s="168"/>
      <c r="L145" s="168"/>
      <c r="M145" s="168"/>
      <c r="N145" s="287" t="s">
        <v>542</v>
      </c>
      <c r="O145" s="168"/>
      <c r="P145" s="168"/>
      <c r="Q145" s="168"/>
      <c r="R145" s="287" t="s">
        <v>542</v>
      </c>
      <c r="S145" s="168"/>
    </row>
    <row r="146" spans="2:19" ht="120">
      <c r="B146" s="319" t="s">
        <v>470</v>
      </c>
      <c r="C146" s="320" t="s">
        <v>436</v>
      </c>
      <c r="D146" s="308" t="s">
        <v>714</v>
      </c>
      <c r="E146" s="240" t="s">
        <v>776</v>
      </c>
      <c r="F146" s="240" t="s">
        <v>777</v>
      </c>
      <c r="G146" s="310" t="s">
        <v>517</v>
      </c>
      <c r="H146" s="168"/>
      <c r="I146" s="168"/>
      <c r="J146" s="168" t="s">
        <v>3</v>
      </c>
      <c r="K146" s="168"/>
      <c r="L146" s="168"/>
      <c r="M146" s="168"/>
      <c r="N146" s="287" t="s">
        <v>542</v>
      </c>
      <c r="O146" s="168"/>
      <c r="P146" s="168"/>
      <c r="Q146" s="168"/>
      <c r="R146" s="287" t="s">
        <v>542</v>
      </c>
      <c r="S146" s="168"/>
    </row>
    <row r="147" spans="2:19" ht="120">
      <c r="B147" s="319" t="s">
        <v>471</v>
      </c>
      <c r="C147" s="321" t="s">
        <v>438</v>
      </c>
      <c r="D147" s="308" t="s">
        <v>714</v>
      </c>
      <c r="E147" s="240">
        <v>42005</v>
      </c>
      <c r="F147" s="240">
        <v>43100</v>
      </c>
      <c r="G147" s="310" t="s">
        <v>518</v>
      </c>
      <c r="H147" s="168" t="s">
        <v>3</v>
      </c>
      <c r="I147" s="168" t="s">
        <v>3</v>
      </c>
      <c r="J147" s="168" t="s">
        <v>3</v>
      </c>
      <c r="K147" s="168" t="s">
        <v>3</v>
      </c>
      <c r="L147" s="287" t="s">
        <v>542</v>
      </c>
      <c r="M147" s="287" t="s">
        <v>542</v>
      </c>
      <c r="N147" s="287" t="s">
        <v>542</v>
      </c>
      <c r="O147" s="287" t="s">
        <v>542</v>
      </c>
      <c r="P147" s="287" t="s">
        <v>542</v>
      </c>
      <c r="Q147" s="287" t="s">
        <v>542</v>
      </c>
      <c r="R147" s="287" t="s">
        <v>542</v>
      </c>
      <c r="S147" s="287" t="s">
        <v>542</v>
      </c>
    </row>
    <row r="148" spans="2:19" ht="15.75">
      <c r="B148" s="425" t="s">
        <v>367</v>
      </c>
      <c r="C148" s="427"/>
      <c r="D148" s="166"/>
      <c r="E148" s="240"/>
      <c r="F148" s="240"/>
      <c r="G148" s="317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</row>
    <row r="149" spans="2:19" ht="120">
      <c r="B149" s="319" t="s">
        <v>472</v>
      </c>
      <c r="C149" s="290" t="s">
        <v>423</v>
      </c>
      <c r="D149" s="170" t="s">
        <v>714</v>
      </c>
      <c r="E149" s="240">
        <v>42005</v>
      </c>
      <c r="F149" s="240">
        <v>43100</v>
      </c>
      <c r="G149" s="310" t="s">
        <v>519</v>
      </c>
      <c r="H149" s="287" t="s">
        <v>542</v>
      </c>
      <c r="I149" s="287" t="s">
        <v>542</v>
      </c>
      <c r="J149" s="287" t="s">
        <v>542</v>
      </c>
      <c r="K149" s="287" t="s">
        <v>542</v>
      </c>
      <c r="L149" s="287" t="s">
        <v>542</v>
      </c>
      <c r="M149" s="287" t="s">
        <v>542</v>
      </c>
      <c r="N149" s="287" t="s">
        <v>542</v>
      </c>
      <c r="O149" s="287" t="s">
        <v>542</v>
      </c>
      <c r="P149" s="287" t="s">
        <v>542</v>
      </c>
      <c r="Q149" s="287" t="s">
        <v>542</v>
      </c>
      <c r="R149" s="287" t="s">
        <v>542</v>
      </c>
      <c r="S149" s="287" t="s">
        <v>542</v>
      </c>
    </row>
    <row r="150" spans="2:19" ht="120">
      <c r="B150" s="319" t="s">
        <v>473</v>
      </c>
      <c r="C150" s="290" t="s">
        <v>424</v>
      </c>
      <c r="D150" s="170" t="s">
        <v>714</v>
      </c>
      <c r="E150" s="240">
        <v>42005</v>
      </c>
      <c r="F150" s="240">
        <v>43100</v>
      </c>
      <c r="G150" s="310" t="s">
        <v>519</v>
      </c>
      <c r="H150" s="287" t="s">
        <v>542</v>
      </c>
      <c r="I150" s="287" t="s">
        <v>542</v>
      </c>
      <c r="J150" s="287" t="s">
        <v>542</v>
      </c>
      <c r="K150" s="287" t="s">
        <v>542</v>
      </c>
      <c r="L150" s="287" t="s">
        <v>542</v>
      </c>
      <c r="M150" s="287" t="s">
        <v>542</v>
      </c>
      <c r="N150" s="287" t="s">
        <v>542</v>
      </c>
      <c r="O150" s="287" t="s">
        <v>542</v>
      </c>
      <c r="P150" s="287" t="s">
        <v>542</v>
      </c>
      <c r="Q150" s="287" t="s">
        <v>542</v>
      </c>
      <c r="R150" s="287" t="s">
        <v>542</v>
      </c>
      <c r="S150" s="287" t="s">
        <v>542</v>
      </c>
    </row>
    <row r="151" spans="2:19" ht="120">
      <c r="B151" s="319" t="s">
        <v>474</v>
      </c>
      <c r="C151" s="290" t="s">
        <v>425</v>
      </c>
      <c r="D151" s="170" t="s">
        <v>714</v>
      </c>
      <c r="E151" s="240">
        <v>42005</v>
      </c>
      <c r="F151" s="240">
        <v>43100</v>
      </c>
      <c r="G151" s="310" t="s">
        <v>520</v>
      </c>
      <c r="H151" s="287" t="s">
        <v>542</v>
      </c>
      <c r="I151" s="287" t="s">
        <v>542</v>
      </c>
      <c r="J151" s="287" t="s">
        <v>542</v>
      </c>
      <c r="K151" s="287" t="s">
        <v>542</v>
      </c>
      <c r="L151" s="287" t="s">
        <v>542</v>
      </c>
      <c r="M151" s="287" t="s">
        <v>542</v>
      </c>
      <c r="N151" s="287" t="s">
        <v>542</v>
      </c>
      <c r="O151" s="287" t="s">
        <v>542</v>
      </c>
      <c r="P151" s="287" t="s">
        <v>542</v>
      </c>
      <c r="Q151" s="287" t="s">
        <v>542</v>
      </c>
      <c r="R151" s="287" t="s">
        <v>542</v>
      </c>
      <c r="S151" s="287" t="s">
        <v>542</v>
      </c>
    </row>
    <row r="152" spans="1:19" ht="120">
      <c r="A152" t="s">
        <v>852</v>
      </c>
      <c r="B152" s="319" t="s">
        <v>475</v>
      </c>
      <c r="C152" s="290" t="s">
        <v>426</v>
      </c>
      <c r="D152" s="170" t="s">
        <v>714</v>
      </c>
      <c r="E152" s="240">
        <v>42005</v>
      </c>
      <c r="F152" s="240">
        <v>43100</v>
      </c>
      <c r="G152" s="310" t="s">
        <v>521</v>
      </c>
      <c r="H152" s="287" t="s">
        <v>542</v>
      </c>
      <c r="I152" s="287" t="s">
        <v>542</v>
      </c>
      <c r="J152" s="287" t="s">
        <v>542</v>
      </c>
      <c r="K152" s="287" t="s">
        <v>542</v>
      </c>
      <c r="L152" s="287" t="s">
        <v>542</v>
      </c>
      <c r="M152" s="287" t="s">
        <v>542</v>
      </c>
      <c r="N152" s="287" t="s">
        <v>542</v>
      </c>
      <c r="O152" s="287" t="s">
        <v>542</v>
      </c>
      <c r="P152" s="287" t="s">
        <v>542</v>
      </c>
      <c r="Q152" s="287" t="s">
        <v>542</v>
      </c>
      <c r="R152" s="287" t="s">
        <v>542</v>
      </c>
      <c r="S152" s="287" t="s">
        <v>542</v>
      </c>
    </row>
    <row r="153" spans="2:19" ht="120">
      <c r="B153" s="319" t="s">
        <v>476</v>
      </c>
      <c r="C153" s="290" t="s">
        <v>427</v>
      </c>
      <c r="D153" s="170" t="s">
        <v>714</v>
      </c>
      <c r="E153" s="240">
        <v>42005</v>
      </c>
      <c r="F153" s="240">
        <v>43100</v>
      </c>
      <c r="G153" s="310" t="s">
        <v>522</v>
      </c>
      <c r="H153" s="287" t="s">
        <v>542</v>
      </c>
      <c r="I153" s="287" t="s">
        <v>542</v>
      </c>
      <c r="J153" s="287" t="s">
        <v>542</v>
      </c>
      <c r="K153" s="287" t="s">
        <v>542</v>
      </c>
      <c r="L153" s="287" t="s">
        <v>542</v>
      </c>
      <c r="M153" s="287" t="s">
        <v>542</v>
      </c>
      <c r="N153" s="287" t="s">
        <v>542</v>
      </c>
      <c r="O153" s="287" t="s">
        <v>542</v>
      </c>
      <c r="P153" s="287" t="s">
        <v>542</v>
      </c>
      <c r="Q153" s="287" t="s">
        <v>542</v>
      </c>
      <c r="R153" s="287" t="s">
        <v>542</v>
      </c>
      <c r="S153" s="287" t="s">
        <v>542</v>
      </c>
    </row>
    <row r="154" spans="2:19" ht="120">
      <c r="B154" s="319" t="s">
        <v>477</v>
      </c>
      <c r="C154" s="290" t="s">
        <v>428</v>
      </c>
      <c r="D154" s="170" t="s">
        <v>714</v>
      </c>
      <c r="E154" s="240">
        <v>42005</v>
      </c>
      <c r="F154" s="240">
        <v>43100</v>
      </c>
      <c r="G154" s="310" t="s">
        <v>744</v>
      </c>
      <c r="H154" s="168" t="s">
        <v>3</v>
      </c>
      <c r="I154" s="168" t="s">
        <v>3</v>
      </c>
      <c r="J154" s="287" t="s">
        <v>542</v>
      </c>
      <c r="K154" s="287" t="s">
        <v>542</v>
      </c>
      <c r="L154" s="287" t="s">
        <v>542</v>
      </c>
      <c r="M154" s="287" t="s">
        <v>542</v>
      </c>
      <c r="N154" s="287" t="s">
        <v>542</v>
      </c>
      <c r="O154" s="287" t="s">
        <v>542</v>
      </c>
      <c r="P154" s="287" t="s">
        <v>542</v>
      </c>
      <c r="Q154" s="287" t="s">
        <v>542</v>
      </c>
      <c r="R154" s="287" t="s">
        <v>542</v>
      </c>
      <c r="S154" s="287" t="s">
        <v>542</v>
      </c>
    </row>
    <row r="155" spans="2:19" ht="78.75">
      <c r="B155" s="338" t="s">
        <v>455</v>
      </c>
      <c r="C155" s="270" t="s">
        <v>743</v>
      </c>
      <c r="D155" s="170" t="s">
        <v>659</v>
      </c>
      <c r="E155" s="240">
        <v>41640</v>
      </c>
      <c r="F155" s="240">
        <v>42369</v>
      </c>
      <c r="G155" s="279"/>
      <c r="H155" s="168" t="s">
        <v>3</v>
      </c>
      <c r="I155" s="168" t="s">
        <v>3</v>
      </c>
      <c r="J155" s="265" t="s">
        <v>3</v>
      </c>
      <c r="K155" s="265" t="s">
        <v>3</v>
      </c>
      <c r="L155" s="265"/>
      <c r="M155" s="265"/>
      <c r="N155" s="265"/>
      <c r="O155" s="265"/>
      <c r="P155" s="265"/>
      <c r="Q155" s="265"/>
      <c r="R155" s="265"/>
      <c r="S155" s="265"/>
    </row>
    <row r="156" spans="2:19" ht="47.25">
      <c r="B156" s="168">
        <v>6</v>
      </c>
      <c r="C156" s="270" t="s">
        <v>318</v>
      </c>
      <c r="D156" s="539" t="s">
        <v>555</v>
      </c>
      <c r="E156" s="240">
        <v>41640</v>
      </c>
      <c r="F156" s="240">
        <v>43100</v>
      </c>
      <c r="G156" s="565" t="s">
        <v>321</v>
      </c>
      <c r="H156" s="265" t="s">
        <v>542</v>
      </c>
      <c r="I156" s="265" t="s">
        <v>542</v>
      </c>
      <c r="J156" s="265" t="s">
        <v>542</v>
      </c>
      <c r="K156" s="265" t="s">
        <v>542</v>
      </c>
      <c r="L156" s="265" t="s">
        <v>542</v>
      </c>
      <c r="M156" s="265" t="s">
        <v>542</v>
      </c>
      <c r="N156" s="265" t="s">
        <v>542</v>
      </c>
      <c r="O156" s="265" t="s">
        <v>542</v>
      </c>
      <c r="P156" s="265" t="s">
        <v>542</v>
      </c>
      <c r="Q156" s="265" t="s">
        <v>542</v>
      </c>
      <c r="R156" s="265" t="s">
        <v>542</v>
      </c>
      <c r="S156" s="265" t="s">
        <v>542</v>
      </c>
    </row>
    <row r="157" spans="2:19" ht="31.5">
      <c r="B157" s="117" t="s">
        <v>80</v>
      </c>
      <c r="C157" s="266" t="s">
        <v>320</v>
      </c>
      <c r="D157" s="539"/>
      <c r="E157" s="240">
        <v>41640</v>
      </c>
      <c r="F157" s="240">
        <v>43100</v>
      </c>
      <c r="G157" s="566"/>
      <c r="H157" s="265" t="s">
        <v>542</v>
      </c>
      <c r="I157" s="265" t="s">
        <v>542</v>
      </c>
      <c r="J157" s="265" t="s">
        <v>542</v>
      </c>
      <c r="K157" s="265" t="s">
        <v>542</v>
      </c>
      <c r="L157" s="265" t="s">
        <v>542</v>
      </c>
      <c r="M157" s="265" t="s">
        <v>542</v>
      </c>
      <c r="N157" s="265" t="s">
        <v>542</v>
      </c>
      <c r="O157" s="265" t="s">
        <v>542</v>
      </c>
      <c r="P157" s="265" t="s">
        <v>542</v>
      </c>
      <c r="Q157" s="265" t="s">
        <v>542</v>
      </c>
      <c r="R157" s="265" t="s">
        <v>542</v>
      </c>
      <c r="S157" s="265" t="s">
        <v>542</v>
      </c>
    </row>
    <row r="160" spans="3:7" ht="21">
      <c r="C160" s="333" t="s">
        <v>727</v>
      </c>
      <c r="G160" s="322"/>
    </row>
    <row r="161" spans="3:7" ht="21">
      <c r="C161" s="333"/>
      <c r="G161" s="322"/>
    </row>
    <row r="162" spans="3:18" ht="45.75" customHeight="1">
      <c r="C162" s="538" t="s">
        <v>850</v>
      </c>
      <c r="D162" s="538"/>
      <c r="G162" s="322"/>
      <c r="R162" s="358" t="s">
        <v>851</v>
      </c>
    </row>
    <row r="163" ht="15">
      <c r="G163" s="322"/>
    </row>
    <row r="164" spans="3:17" ht="64.5" customHeight="1">
      <c r="C164" s="538" t="s">
        <v>728</v>
      </c>
      <c r="D164" s="538"/>
      <c r="F164" s="334" t="s">
        <v>729</v>
      </c>
      <c r="Q164" s="339" t="s">
        <v>730</v>
      </c>
    </row>
    <row r="165" spans="7:19" ht="15">
      <c r="G165" s="322"/>
      <c r="S165" s="336"/>
    </row>
    <row r="166" spans="3:17" ht="49.5" customHeight="1">
      <c r="C166" s="538" t="s">
        <v>731</v>
      </c>
      <c r="D166" s="538"/>
      <c r="Q166" s="339" t="s">
        <v>732</v>
      </c>
    </row>
    <row r="167" spans="7:19" ht="15">
      <c r="G167" s="322"/>
      <c r="S167" s="336"/>
    </row>
    <row r="168" spans="3:17" ht="49.5" customHeight="1">
      <c r="C168" s="538" t="s">
        <v>733</v>
      </c>
      <c r="D168" s="538"/>
      <c r="Q168" s="339" t="s">
        <v>734</v>
      </c>
    </row>
    <row r="169" spans="7:19" ht="15">
      <c r="G169" s="322"/>
      <c r="S169" s="336"/>
    </row>
    <row r="170" spans="3:17" ht="41.25" customHeight="1">
      <c r="C170" s="538" t="s">
        <v>735</v>
      </c>
      <c r="D170" s="538"/>
      <c r="Q170" s="339" t="s">
        <v>736</v>
      </c>
    </row>
    <row r="171" spans="3:19" ht="15">
      <c r="C171" s="337"/>
      <c r="D171" s="337"/>
      <c r="G171" s="322"/>
      <c r="S171" s="336"/>
    </row>
    <row r="172" spans="3:17" ht="46.5" customHeight="1">
      <c r="C172" s="538" t="s">
        <v>737</v>
      </c>
      <c r="D172" s="538"/>
      <c r="Q172" s="339" t="s">
        <v>738</v>
      </c>
    </row>
    <row r="173" spans="7:19" ht="15">
      <c r="G173" s="322"/>
      <c r="S173" s="336"/>
    </row>
    <row r="174" spans="3:17" ht="48" customHeight="1">
      <c r="C174" s="538" t="s">
        <v>739</v>
      </c>
      <c r="D174" s="538"/>
      <c r="Q174" s="339" t="s">
        <v>740</v>
      </c>
    </row>
    <row r="175" spans="7:19" ht="15">
      <c r="G175" s="322"/>
      <c r="S175" s="336"/>
    </row>
    <row r="176" spans="3:17" ht="37.5" customHeight="1">
      <c r="C176" s="538" t="s">
        <v>741</v>
      </c>
      <c r="D176" s="538"/>
      <c r="Q176" s="339" t="s">
        <v>742</v>
      </c>
    </row>
  </sheetData>
  <sheetProtection/>
  <mergeCells count="78">
    <mergeCell ref="G20:G23"/>
    <mergeCell ref="C162:D162"/>
    <mergeCell ref="I1:S1"/>
    <mergeCell ref="I2:S3"/>
    <mergeCell ref="B4:S4"/>
    <mergeCell ref="B5:S5"/>
    <mergeCell ref="B7:B9"/>
    <mergeCell ref="C7:C9"/>
    <mergeCell ref="D7:D9"/>
    <mergeCell ref="E7:E9"/>
    <mergeCell ref="F7:F9"/>
    <mergeCell ref="G7:G9"/>
    <mergeCell ref="G28:G31"/>
    <mergeCell ref="D29:D31"/>
    <mergeCell ref="H7:AE7"/>
    <mergeCell ref="H8:K8"/>
    <mergeCell ref="L8:O8"/>
    <mergeCell ref="P8:S8"/>
    <mergeCell ref="T8:W8"/>
    <mergeCell ref="X8:AA8"/>
    <mergeCell ref="AB8:AE8"/>
    <mergeCell ref="C11:AE11"/>
    <mergeCell ref="C12:S12"/>
    <mergeCell ref="G14:G17"/>
    <mergeCell ref="D15:D17"/>
    <mergeCell ref="B64:C64"/>
    <mergeCell ref="C33:S33"/>
    <mergeCell ref="G35:G38"/>
    <mergeCell ref="C51:S51"/>
    <mergeCell ref="D53:D60"/>
    <mergeCell ref="G53:G56"/>
    <mergeCell ref="G57:G60"/>
    <mergeCell ref="D37:D38"/>
    <mergeCell ref="G39:G47"/>
    <mergeCell ref="D43:D44"/>
    <mergeCell ref="D48:D50"/>
    <mergeCell ref="G48:G50"/>
    <mergeCell ref="C61:S61"/>
    <mergeCell ref="D65:D66"/>
    <mergeCell ref="D67:D72"/>
    <mergeCell ref="G67:G74"/>
    <mergeCell ref="D73:D74"/>
    <mergeCell ref="G63:G64"/>
    <mergeCell ref="G156:G157"/>
    <mergeCell ref="D156:D157"/>
    <mergeCell ref="B105:C105"/>
    <mergeCell ref="D108:D111"/>
    <mergeCell ref="G108:G111"/>
    <mergeCell ref="B133:C133"/>
    <mergeCell ref="B138:C138"/>
    <mergeCell ref="B142:C142"/>
    <mergeCell ref="B148:C148"/>
    <mergeCell ref="D112:D113"/>
    <mergeCell ref="B114:C114"/>
    <mergeCell ref="B118:C118"/>
    <mergeCell ref="G112:G113"/>
    <mergeCell ref="B75:C75"/>
    <mergeCell ref="D76:D77"/>
    <mergeCell ref="B78:C78"/>
    <mergeCell ref="D79:D80"/>
    <mergeCell ref="D81:D82"/>
    <mergeCell ref="D87:D88"/>
    <mergeCell ref="G87:G93"/>
    <mergeCell ref="D89:D94"/>
    <mergeCell ref="D95:D100"/>
    <mergeCell ref="G95:G102"/>
    <mergeCell ref="G79:G80"/>
    <mergeCell ref="G76:G77"/>
    <mergeCell ref="G81:G82"/>
    <mergeCell ref="G85:G86"/>
    <mergeCell ref="B84:C84"/>
    <mergeCell ref="C174:D174"/>
    <mergeCell ref="C176:D176"/>
    <mergeCell ref="C164:D164"/>
    <mergeCell ref="C166:D166"/>
    <mergeCell ref="C168:D168"/>
    <mergeCell ref="C170:D170"/>
    <mergeCell ref="C172:D172"/>
  </mergeCells>
  <printOptions horizontalCentered="1"/>
  <pageMargins left="0.03937007874015748" right="0.03937007874015748" top="0.15748031496062992" bottom="0.15748031496062992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</dc:creator>
  <cp:keywords/>
  <dc:description/>
  <cp:lastModifiedBy>user</cp:lastModifiedBy>
  <cp:lastPrinted>2015-03-20T13:23:40Z</cp:lastPrinted>
  <dcterms:created xsi:type="dcterms:W3CDTF">2013-12-23T12:07:49Z</dcterms:created>
  <dcterms:modified xsi:type="dcterms:W3CDTF">2015-04-01T11:57:49Z</dcterms:modified>
  <cp:category/>
  <cp:version/>
  <cp:contentType/>
  <cp:contentStatus/>
</cp:coreProperties>
</file>