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30" windowWidth="22980" windowHeight="11340"/>
  </bookViews>
  <sheets>
    <sheet name="свод проект 2025" sheetId="1" r:id="rId1"/>
  </sheets>
  <definedNames>
    <definedName name="_xlnm._FilterDatabase" localSheetId="0" hidden="1">'свод проект 2025'!$A$6:$L$55</definedName>
  </definedNames>
  <calcPr calcId="145621" iterate="1"/>
</workbook>
</file>

<file path=xl/calcChain.xml><?xml version="1.0" encoding="utf-8"?>
<calcChain xmlns="http://schemas.openxmlformats.org/spreadsheetml/2006/main">
  <c r="K55" i="1" l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I55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1" i="1"/>
  <c r="I20" i="1"/>
  <c r="I18" i="1"/>
  <c r="I17" i="1"/>
  <c r="I16" i="1"/>
  <c r="I15" i="1"/>
  <c r="I12" i="1"/>
  <c r="I10" i="1"/>
  <c r="I9" i="1"/>
  <c r="I8" i="1"/>
  <c r="H26" i="1" l="1"/>
  <c r="J37" i="1" l="1"/>
  <c r="H37" i="1"/>
  <c r="D18" i="1"/>
  <c r="E18" i="1"/>
  <c r="F18" i="1"/>
  <c r="G18" i="1"/>
  <c r="C18" i="1"/>
  <c r="J19" i="1"/>
  <c r="H19" i="1"/>
  <c r="J50" i="1" l="1"/>
  <c r="H50" i="1"/>
  <c r="D47" i="1" l="1"/>
  <c r="E47" i="1"/>
  <c r="F47" i="1"/>
  <c r="G47" i="1"/>
  <c r="J51" i="1" l="1"/>
  <c r="K8" i="1" l="1"/>
  <c r="K9" i="1"/>
  <c r="K10" i="1"/>
  <c r="K11" i="1"/>
  <c r="K12" i="1"/>
  <c r="J8" i="1"/>
  <c r="J9" i="1"/>
  <c r="J10" i="1"/>
  <c r="J11" i="1"/>
  <c r="J12" i="1"/>
  <c r="J13" i="1"/>
  <c r="J14" i="1"/>
  <c r="J15" i="1"/>
  <c r="J17" i="1"/>
  <c r="J20" i="1"/>
  <c r="J21" i="1"/>
  <c r="J22" i="1"/>
  <c r="J23" i="1"/>
  <c r="J24" i="1"/>
  <c r="J26" i="1"/>
  <c r="J27" i="1"/>
  <c r="J28" i="1"/>
  <c r="J29" i="1"/>
  <c r="J31" i="1"/>
  <c r="J32" i="1"/>
  <c r="J34" i="1"/>
  <c r="J35" i="1"/>
  <c r="J36" i="1"/>
  <c r="J38" i="1"/>
  <c r="J39" i="1"/>
  <c r="J41" i="1"/>
  <c r="J42" i="1"/>
  <c r="J44" i="1"/>
  <c r="J45" i="1"/>
  <c r="J46" i="1"/>
  <c r="J48" i="1"/>
  <c r="J49" i="1"/>
  <c r="J53" i="1"/>
  <c r="H8" i="1"/>
  <c r="H9" i="1"/>
  <c r="H10" i="1"/>
  <c r="H11" i="1"/>
  <c r="H12" i="1"/>
  <c r="H13" i="1"/>
  <c r="H14" i="1"/>
  <c r="H15" i="1"/>
  <c r="H17" i="1"/>
  <c r="H20" i="1"/>
  <c r="H21" i="1"/>
  <c r="H22" i="1"/>
  <c r="H23" i="1"/>
  <c r="H24" i="1"/>
  <c r="H27" i="1"/>
  <c r="H28" i="1"/>
  <c r="H29" i="1"/>
  <c r="H31" i="1"/>
  <c r="H32" i="1"/>
  <c r="H34" i="1"/>
  <c r="H35" i="1"/>
  <c r="H36" i="1"/>
  <c r="H38" i="1"/>
  <c r="H39" i="1"/>
  <c r="H41" i="1"/>
  <c r="H42" i="1"/>
  <c r="H44" i="1"/>
  <c r="H45" i="1"/>
  <c r="H46" i="1"/>
  <c r="H48" i="1"/>
  <c r="H49" i="1"/>
  <c r="H51" i="1"/>
  <c r="H53" i="1"/>
  <c r="D16" i="1" l="1"/>
  <c r="E16" i="1"/>
  <c r="F16" i="1"/>
  <c r="G16" i="1"/>
  <c r="C16" i="1"/>
  <c r="J16" i="1" l="1"/>
  <c r="H16" i="1"/>
  <c r="C52" i="1"/>
  <c r="C47" i="1"/>
  <c r="C43" i="1"/>
  <c r="C40" i="1"/>
  <c r="C33" i="1"/>
  <c r="C30" i="1"/>
  <c r="C25" i="1"/>
  <c r="C7" i="1"/>
  <c r="E52" i="1"/>
  <c r="F52" i="1"/>
  <c r="G52" i="1"/>
  <c r="D52" i="1"/>
  <c r="E43" i="1"/>
  <c r="F43" i="1"/>
  <c r="G43" i="1"/>
  <c r="D43" i="1"/>
  <c r="E40" i="1"/>
  <c r="F40" i="1"/>
  <c r="G40" i="1"/>
  <c r="D40" i="1"/>
  <c r="E33" i="1"/>
  <c r="F33" i="1"/>
  <c r="G33" i="1"/>
  <c r="D33" i="1"/>
  <c r="E30" i="1"/>
  <c r="F30" i="1"/>
  <c r="G30" i="1"/>
  <c r="D30" i="1"/>
  <c r="E25" i="1"/>
  <c r="F25" i="1"/>
  <c r="G25" i="1"/>
  <c r="D25" i="1"/>
  <c r="E7" i="1"/>
  <c r="E55" i="1" s="1"/>
  <c r="F7" i="1"/>
  <c r="F55" i="1" s="1"/>
  <c r="G7" i="1"/>
  <c r="G55" i="1" s="1"/>
  <c r="D7" i="1"/>
  <c r="D55" i="1" s="1"/>
  <c r="J55" i="1" l="1"/>
  <c r="C55" i="1"/>
  <c r="J18" i="1"/>
  <c r="H18" i="1"/>
  <c r="J25" i="1"/>
  <c r="H25" i="1"/>
  <c r="J33" i="1"/>
  <c r="H33" i="1"/>
  <c r="H40" i="1"/>
  <c r="J40" i="1"/>
  <c r="J47" i="1"/>
  <c r="H47" i="1"/>
  <c r="J52" i="1"/>
  <c r="H52" i="1"/>
  <c r="I7" i="1"/>
  <c r="H7" i="1"/>
  <c r="K7" i="1"/>
  <c r="J7" i="1"/>
  <c r="J30" i="1"/>
  <c r="H30" i="1"/>
  <c r="J43" i="1"/>
  <c r="H43" i="1"/>
  <c r="H55" i="1" l="1"/>
</calcChain>
</file>

<file path=xl/sharedStrings.xml><?xml version="1.0" encoding="utf-8"?>
<sst xmlns="http://schemas.openxmlformats.org/spreadsheetml/2006/main" count="131" uniqueCount="129">
  <si>
    <t>Код</t>
  </si>
  <si>
    <t>Наименование</t>
  </si>
  <si>
    <t>ОБЩЕГОСУДАРСТВЕННЫЕ ВОПРОСЫ</t>
  </si>
  <si>
    <t>0100</t>
  </si>
  <si>
    <t>0102</t>
  </si>
  <si>
    <t>0103</t>
  </si>
  <si>
    <t>0104</t>
  </si>
  <si>
    <t>0105</t>
  </si>
  <si>
    <t>0106</t>
  </si>
  <si>
    <t>0107</t>
  </si>
  <si>
    <t>0111</t>
  </si>
  <si>
    <t>0113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</si>
  <si>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</si>
  <si>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</si>
  <si>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</si>
  <si>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</si>
  <si>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</si>
  <si>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</si>
  <si>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</si>
  <si>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</si>
  <si>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0300</t>
  </si>
  <si>
    <t>0400</t>
  </si>
  <si>
    <t>0406</t>
  </si>
  <si>
    <t>0407</t>
  </si>
  <si>
    <t>0408</t>
  </si>
  <si>
    <t>0409</t>
  </si>
  <si>
    <t>0412</t>
  </si>
  <si>
    <t>0500</t>
  </si>
  <si>
    <t>0501</t>
  </si>
  <si>
    <t>0502</t>
  </si>
  <si>
    <t>0503</t>
  </si>
  <si>
    <t>0505</t>
  </si>
  <si>
    <t>0600</t>
  </si>
  <si>
    <t>0602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</si>
  <si>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</si>
  <si>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</si>
  <si>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</si>
  <si>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</si>
  <si>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</si>
  <si>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</si>
  <si>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</si>
  <si>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</si>
  <si>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</si>
  <si>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</si>
  <si>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</si>
  <si>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1003</t>
  </si>
  <si>
    <t>1004</t>
  </si>
  <si>
    <t>1006</t>
  </si>
  <si>
    <t>1100</t>
  </si>
  <si>
    <t>1101</t>
  </si>
  <si>
    <t>1102</t>
  </si>
  <si>
    <t>1105</t>
  </si>
  <si>
    <t>1300</t>
  </si>
  <si>
    <t>1301</t>
  </si>
  <si>
    <t>НАЦИОНАЛЬНАЯ БЕЗОПАСНОСТЬ И ПРАВООХРАНИТЕЛЬНАЯ ДЕЯТЕЛЬНОСТЬ</t>
  </si>
  <si>
    <t>НАЦИОНАЛЬНАЯ ЭКОНОМИКА</t>
  </si>
  <si>
    <t>Водное хозяйство</t>
  </si>
  <si>
    <t>Лесное хозяйство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</si>
  <si>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</si>
  <si>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</si>
  <si>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</si>
  <si>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</si>
  <si>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</si>
  <si>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</si>
  <si>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</si>
  <si>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</si>
  <si>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</si>
  <si>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Сбор, удаление отходов и очистка сточных вод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</si>
  <si>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</si>
  <si>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</si>
  <si>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</si>
  <si>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</si>
  <si>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</si>
  <si>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</si>
  <si>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</si>
  <si>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</si>
  <si>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</si>
  <si>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</si>
  <si>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</si>
  <si>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</si>
  <si>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</si>
  <si>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</si>
  <si>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</si>
  <si>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</si>
  <si>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</si>
  <si>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</si>
  <si>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(+/-)</t>
  </si>
  <si>
    <t>%</t>
  </si>
  <si>
    <t>(тыс. руб.)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</si>
  <si>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</si>
  <si>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внутреннего долга</t>
  </si>
  <si>
    <t>0310</t>
  </si>
  <si>
    <t>УСЛОВНО УТВЕРЖДЕННЫЕ РАСХОДЫ</t>
  </si>
  <si>
    <t>Итого</t>
  </si>
  <si>
    <t>Объем средств зарезервирован исходя из прогнозируемой потребности</t>
  </si>
  <si>
    <t>2025 год</t>
  </si>
  <si>
    <t>2026 год</t>
  </si>
  <si>
    <t>1103</t>
  </si>
  <si>
    <t>Спорт высших достижений</t>
  </si>
  <si>
    <t>Снижение  связано с уменьшением расходов запланированных на  рекультивацию полигона ТБО ликвидация несанкционированных свалок в границах городов и наиболее опасных объектов накопленного экологического вреда окружающей среде.</t>
  </si>
  <si>
    <t>Отчет 2023 год</t>
  </si>
  <si>
    <t>Оценка 2024 год</t>
  </si>
  <si>
    <t>2027 год</t>
  </si>
  <si>
    <t>Отклонение  2025 год к 2023 году</t>
  </si>
  <si>
    <t>Отклонение  2025 год к 2024 году</t>
  </si>
  <si>
    <t xml:space="preserve">Пояснения отклонений 2025 года к оценке 2024 года в случаях, если такие отклонения составили 10% и более </t>
  </si>
  <si>
    <t>ОБСЛУЖИВАНИЕ ГОСУДАРСТВЕННОГО (МУНИЦИПАЛЬНОГО) ДОЛГА</t>
  </si>
  <si>
    <t>0405</t>
  </si>
  <si>
    <t>Сельское хозяйство и рыболовство</t>
  </si>
  <si>
    <t>0705</t>
  </si>
  <si>
    <t>Профессиональная подготовка, переподготовка и повышение квалификации</t>
  </si>
  <si>
    <t xml:space="preserve">Рост объема расходов на обслуживание муниципального долга обусловлен:
- запланированным на 2025 год увеличением муниципального долга на размер запланированного дефицита бюджета в объеме 155,00 млн. рублей, одним из источников погашения которого предусмотрено привлечение кредитов в кредитных организациях в сумме 155,0 млн. рублей. 
- замещением бюджетного кредита со ставкой кредитования 0,1% на кредиты от кредитных организаций. В 2025 году наступает срок по частичному погашению бюджетного кредита  в объеме 163,33 млн. рублей - погашение которого планируется за счет привлечения кредитов в кредитных организациях.
- ростом ставок кредитования по кредитам от кредитных организаций, связанный с увеличением ключевой ставки ЦБ РФ. В начале 2023 года ключевая ставка ЦБ РФ установлена была в размере - 7,5% годовых, в октябре 2024 года - 21%. В 2023-2024 годах привлечение кредитов осуществлялось по контрактам заключенным в 2022 году по ставке кредитования 8,5 % годовых. 
Запланированные расходы бюджета на обслуживание муниципального долга расчитаны исходя из установленной в октябре 2024 года ключевой ставки ЦБ РФ в размере 21% годовых увеличенной на 1% и запланированного верхнего предела муниципального долга на каждый планируемый год соответственно.   </t>
  </si>
  <si>
    <t xml:space="preserve">Увеличены расходы бюджета на мероприятия по обеспечению расходов на ремонт фасада и кровли здания администрации </t>
  </si>
  <si>
    <t>Снижение объема расходов бюджета города по данному подразделу связано с выделением в 2024 году единовременных расходов на обеспечение антитеррористической защищенности мест с массовым пребыванием людей</t>
  </si>
  <si>
    <t>Проведена корректировка расходов по показателям для города-курорта Пятигорска в проекте закона Ставропольского края «О бюджете Ставропольского края на 2025 год и плановый период 2026 и 2027 годов»</t>
  </si>
  <si>
    <t xml:space="preserve">Снижение объема расходов бюджета города по данному подразделу связано с выделением в 2024 году единовременных расходов на мероприятия по разработке и утверждению в декларации безопасности гидротехнического сооружения Новопятигорского озера города Пятигорска. </t>
  </si>
  <si>
    <t xml:space="preserve">Снижение объема расходов бюджета города по данному подразделу связано с выделением в 2024 году единовременных расходов на организацию  использования, охраны, защиты, воспроизводства городских лесов. </t>
  </si>
  <si>
    <t>Увеличены расходы бюджета города за счет средств бюджета Ставропольского края:
- на реконструкцию Бештаугорского шоссе от ПК 8 до границы Предгорного района и города Лермонтова;
- на приведение в нормативное состояние автомобильных дорог городских агломераций, образованных городами с населением от 100 до 200 тысяч человек;
- на установку двух светфорных объектов.</t>
  </si>
  <si>
    <t>Снижение объема расходов бюджета города по данному подразделу связано с окончанием третьего этапа выполнения работ по разработке следующих проектов: научно-исследовательская работа «Разработка Генерального плана муниципального образования города-курорта Пятигорска» с подготовкой сведений о границах населенных пунктов и постановкой на учет границ населенных пунктов, правила землепользования и застройки муниципального образования города-курорта Пятигорска с подготовкой сведений о границах территориальных зон  и постановкой на учет границ территориальных зон, 
местные нормативы градостроительного проектирования муниципального образования города-курорта Пятигорска, программа комплексного развития социальной, коммунальной и транспортной инфраструктур муниципального образования города-курорта Пятигорска.</t>
  </si>
  <si>
    <t>Снижение  объема расходов связано с частичной  реализацией регионального проекта "Обеспечение устойчивого сокращения непригодного для проживания жилищного фонда" в 2024 году.</t>
  </si>
  <si>
    <t>Снижение  объема расходов  на мероприятия по разработке схем водоснабжения и водоотведения города-курорта Пятигорска согласно заключенному контракту</t>
  </si>
  <si>
    <t xml:space="preserve">Снижение объема расходов бюджета города по данному подразделу связано с выделением в 2024 году единовременных расходов на мероприятия по ликвидации несанкционированных свалок на территории города Пятигорска. </t>
  </si>
  <si>
    <t>Снижены объемы расходов на: 
-   на мероприятия по сохранению и охране объектов культурного наследия;
- проведение противоаварийных работ по укреплению фундамента и усилению конструкций здания "Здание городской Думы, где выступал с докладом С.М. Киров в 1918 году", в т.ч. ПСД.</t>
  </si>
  <si>
    <t>Снижены объемы расходов на: 
- реконструкцию запасного поля с искусственным покрытием с подогревом на стадионе «Центральный»;
- ремонт спорт школы №1.</t>
  </si>
  <si>
    <t>Снижены объемы расходов на: 
-  обеспечение  реализации мероприятий по социально-экономическому развитию Ставропольского края (курортной зоны города-курорта Пятигорска); 
-  обеспечение мероприятий по благоустройству территорий в муниципальных округах и городских округах, лесопарковая зона в поселке Свободы с благоустройством набережной (в районе ул. Набережной) в г. Пятигорске;
- мероприятия  в рамках проведения эксперимента по развитию курортной инфраструктуры в Ставропольском крае;
- закупку специализированной техники.</t>
  </si>
  <si>
    <t>Увеличены расходы бюджета города за счет средств бюджета города-курорта Пятигорска на организацию профессиональной переподготовки и повышения квалификации.</t>
  </si>
  <si>
    <t>Проведена корректировка расходов по показателям для города-курорта Пятигорска в проекте закона Ставропольского края «О бюджете Ставропольского края на 2025 год и плановый период 2026 и 2027 годов».</t>
  </si>
  <si>
    <t>Снижение объема расходов бюджета города по данному подразделу связано с выделением в 2024 году единовременных расходов на обеспечение антитеррористических мероприятий.</t>
  </si>
  <si>
    <t xml:space="preserve">Расходы бюджета по разделам и подразделам на 2025 год и плановый период 2026 и 2027 годов в сравнении с ожидаемым исполнением 
за 2024 год (оценка текущего финансового года) и отчетом за 2023 год (отчетный финансовый год)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</si>
</sst>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000"/>
    <numFmt numFmtId="166" formatCode="0000"/>
    <numFmt numFmtId="167" formatCode="#,##0.00_ ;[Red]\-#,##0.00\ "/>
    <numFmt numFmtId="168" formatCode="_-* #,##0.00_р_._-;\-* #,##0.00_р_._-;_-* &quot;-&quot;??_р_._-;_-@_-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8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4" fillId="3" borderId="2" xfId="3" applyNumberFormat="1" applyFont="1" applyFill="1" applyBorder="1" applyAlignment="1" applyProtection="1">
      <alignment horizontal="justify"/>
      <protection hidden="1"/>
    </xf>
    <xf numFmtId="0" fontId="5" fillId="2" borderId="2" xfId="0" applyFont="1" applyFill="1" applyBorder="1" applyAlignment="1">
      <alignment vertical="top" wrapText="1"/>
    </xf>
    <xf numFmtId="0" fontId="6" fillId="4" borderId="2" xfId="0" applyFont="1" applyFill="1" applyBorder="1" applyAlignment="1">
      <alignment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0" borderId="0" xfId="0" applyNumberFormat="1" applyFont="1" applyFill="1" applyAlignment="1" applyProtection="1">
      <alignment horizontal="center" vertical="center" wrapText="1"/>
      <protection hidden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NumberFormat="1" applyFont="1" applyFill="1" applyAlignment="1" applyProtection="1">
      <alignment horizontal="centerContinuous"/>
      <protection hidden="1"/>
    </xf>
    <xf numFmtId="0" fontId="3" fillId="2" borderId="8" xfId="0" applyFont="1" applyFill="1" applyBorder="1" applyAlignment="1">
      <alignment horizontal="center"/>
    </xf>
    <xf numFmtId="167" fontId="3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>
      <alignment horizontal="center"/>
    </xf>
    <xf numFmtId="0" fontId="7" fillId="0" borderId="4" xfId="0" applyNumberFormat="1" applyFont="1" applyFill="1" applyBorder="1" applyAlignment="1" applyProtection="1">
      <alignment horizontal="center" vertical="center"/>
      <protection hidden="1"/>
    </xf>
    <xf numFmtId="0" fontId="7" fillId="0" borderId="2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wrapText="1"/>
    </xf>
    <xf numFmtId="0" fontId="7" fillId="0" borderId="0" xfId="0" applyFont="1"/>
    <xf numFmtId="49" fontId="4" fillId="3" borderId="2" xfId="0" applyNumberFormat="1" applyFont="1" applyFill="1" applyBorder="1"/>
    <xf numFmtId="165" fontId="4" fillId="3" borderId="3" xfId="0" applyNumberFormat="1" applyFont="1" applyFill="1" applyBorder="1" applyAlignment="1" applyProtection="1">
      <alignment wrapText="1"/>
      <protection hidden="1"/>
    </xf>
    <xf numFmtId="164" fontId="4" fillId="3" borderId="2" xfId="0" applyNumberFormat="1" applyFont="1" applyFill="1" applyBorder="1" applyAlignment="1" applyProtection="1">
      <protection hidden="1"/>
    </xf>
    <xf numFmtId="4" fontId="4" fillId="3" borderId="2" xfId="0" applyNumberFormat="1" applyFont="1" applyFill="1" applyBorder="1"/>
    <xf numFmtId="0" fontId="8" fillId="0" borderId="2" xfId="0" applyFont="1" applyBorder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2" xfId="0" applyNumberFormat="1" applyFont="1" applyBorder="1"/>
    <xf numFmtId="166" fontId="3" fillId="0" borderId="3" xfId="0" applyNumberFormat="1" applyFont="1" applyFill="1" applyBorder="1" applyAlignment="1" applyProtection="1">
      <alignment wrapText="1"/>
      <protection hidden="1"/>
    </xf>
    <xf numFmtId="164" fontId="3" fillId="0" borderId="2" xfId="0" applyNumberFormat="1" applyFont="1" applyFill="1" applyBorder="1" applyAlignment="1" applyProtection="1">
      <protection hidden="1"/>
    </xf>
    <xf numFmtId="4" fontId="3" fillId="0" borderId="2" xfId="0" applyNumberFormat="1" applyFont="1" applyBorder="1"/>
    <xf numFmtId="0" fontId="9" fillId="0" borderId="2" xfId="0" applyFont="1" applyBorder="1"/>
    <xf numFmtId="0" fontId="9" fillId="2" borderId="2" xfId="0" applyFont="1" applyFill="1" applyBorder="1"/>
    <xf numFmtId="165" fontId="4" fillId="3" borderId="1" xfId="0" applyNumberFormat="1" applyFont="1" applyFill="1" applyBorder="1" applyAlignment="1" applyProtection="1">
      <alignment wrapText="1"/>
      <protection hidden="1"/>
    </xf>
    <xf numFmtId="0" fontId="8" fillId="2" borderId="2" xfId="0" applyFont="1" applyFill="1" applyBorder="1"/>
    <xf numFmtId="49" fontId="3" fillId="0" borderId="5" xfId="0" applyNumberFormat="1" applyFont="1" applyBorder="1"/>
    <xf numFmtId="166" fontId="3" fillId="0" borderId="4" xfId="0" applyNumberFormat="1" applyFont="1" applyFill="1" applyBorder="1" applyAlignment="1" applyProtection="1">
      <alignment wrapText="1"/>
      <protection hidden="1"/>
    </xf>
    <xf numFmtId="166" fontId="3" fillId="0" borderId="11" xfId="0" applyNumberFormat="1" applyFont="1" applyFill="1" applyBorder="1" applyAlignment="1" applyProtection="1">
      <alignment horizontal="left" wrapText="1"/>
      <protection hidden="1"/>
    </xf>
    <xf numFmtId="166" fontId="3" fillId="0" borderId="3" xfId="0" applyNumberFormat="1" applyFont="1" applyFill="1" applyBorder="1" applyAlignment="1" applyProtection="1">
      <alignment horizontal="left" wrapText="1"/>
      <protection hidden="1"/>
    </xf>
    <xf numFmtId="49" fontId="4" fillId="3" borderId="5" xfId="0" applyNumberFormat="1" applyFont="1" applyFill="1" applyBorder="1"/>
    <xf numFmtId="0" fontId="3" fillId="0" borderId="0" xfId="0" applyNumberFormat="1" applyFont="1" applyFill="1" applyAlignment="1" applyProtection="1">
      <protection hidden="1"/>
    </xf>
    <xf numFmtId="4" fontId="3" fillId="0" borderId="0" xfId="0" applyNumberFormat="1" applyFont="1"/>
  </cellXfs>
  <cellStyles count="4">
    <cellStyle name="Обычный" xfId="0" builtinId="0"/>
    <cellStyle name="Обычный 2" xfId="1"/>
    <cellStyle name="Обычный_tmp" xfId="3"/>
    <cellStyle name="Финансов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57"/>
  <sheetViews>
    <sheetView showGridLines="0" tabSelected="1" zoomScale="80" zoomScaleNormal="80" workbookViewId="0">
      <selection sqref="A1:L1"/>
    </sheetView>
  </sheetViews>
  <sheetFormatPr defaultColWidth="9.140625" defaultRowHeight="15.75" x14ac:dyDescent="0.25"/>
  <cols>
    <col min="1" max="1" width="9.28515625" style="8" bestFit="1" customWidth="1"/>
    <col min="2" max="2" width="51.28515625" style="8" bestFit="1" customWidth="1"/>
    <col min="3" max="3" width="23.28515625" style="8" customWidth="1"/>
    <col min="4" max="4" width="18.5703125" style="8" bestFit="1" customWidth="1"/>
    <col min="5" max="7" width="19.28515625" style="8" bestFit="1" customWidth="1"/>
    <col min="8" max="8" width="20.7109375" style="8" customWidth="1"/>
    <col min="9" max="9" width="14.42578125" style="8" customWidth="1"/>
    <col min="10" max="10" width="15.7109375" style="8" customWidth="1"/>
    <col min="11" max="11" width="17.5703125" style="8" customWidth="1"/>
    <col min="12" max="12" width="66" style="8" customWidth="1"/>
    <col min="13" max="13" width="72.85546875" style="7" customWidth="1"/>
    <col min="14" max="14" width="10.28515625" style="8" bestFit="1" customWidth="1"/>
    <col min="15" max="218" width="9.140625" style="8" customWidth="1"/>
    <col min="219" max="16384" width="9.140625" style="8"/>
  </cols>
  <sheetData>
    <row r="1" spans="1:13" ht="39" customHeight="1" x14ac:dyDescent="0.25">
      <c r="A1" s="6" t="s">
        <v>128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x14ac:dyDescent="0.25">
      <c r="B2" s="9"/>
      <c r="C2" s="9"/>
    </row>
    <row r="3" spans="1:13" x14ac:dyDescent="0.25">
      <c r="B3" s="9"/>
      <c r="C3" s="9"/>
      <c r="E3" s="10"/>
      <c r="F3" s="10"/>
      <c r="G3" s="10"/>
      <c r="I3" s="11"/>
      <c r="K3" s="8" t="s">
        <v>88</v>
      </c>
    </row>
    <row r="4" spans="1:13" x14ac:dyDescent="0.25">
      <c r="A4" s="12" t="s">
        <v>0</v>
      </c>
      <c r="B4" s="13" t="s">
        <v>1</v>
      </c>
      <c r="C4" s="14" t="s">
        <v>100</v>
      </c>
      <c r="D4" s="14" t="s">
        <v>101</v>
      </c>
      <c r="E4" s="14" t="s">
        <v>95</v>
      </c>
      <c r="F4" s="14" t="s">
        <v>96</v>
      </c>
      <c r="G4" s="14" t="s">
        <v>102</v>
      </c>
      <c r="H4" s="15" t="s">
        <v>103</v>
      </c>
      <c r="I4" s="15"/>
      <c r="J4" s="15" t="s">
        <v>104</v>
      </c>
      <c r="K4" s="15"/>
      <c r="L4" s="4" t="s">
        <v>105</v>
      </c>
    </row>
    <row r="5" spans="1:13" x14ac:dyDescent="0.25">
      <c r="A5" s="16"/>
      <c r="B5" s="17"/>
      <c r="C5" s="18"/>
      <c r="D5" s="18"/>
      <c r="E5" s="18"/>
      <c r="F5" s="18"/>
      <c r="G5" s="18"/>
      <c r="H5" s="19" t="s">
        <v>86</v>
      </c>
      <c r="I5" s="19" t="s">
        <v>87</v>
      </c>
      <c r="J5" s="19" t="s">
        <v>86</v>
      </c>
      <c r="K5" s="19" t="s">
        <v>87</v>
      </c>
      <c r="L5" s="5"/>
    </row>
    <row r="6" spans="1:13" s="23" customFormat="1" ht="12" x14ac:dyDescent="0.2">
      <c r="A6" s="20">
        <v>1</v>
      </c>
      <c r="B6" s="20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  <c r="K6" s="21">
        <v>11</v>
      </c>
      <c r="L6" s="21">
        <v>12</v>
      </c>
      <c r="M6" s="22"/>
    </row>
    <row r="7" spans="1:13" s="30" customFormat="1" x14ac:dyDescent="0.25">
      <c r="A7" s="24" t="s">
        <v>3</v>
      </c>
      <c r="B7" s="25" t="s">
        <v>2</v>
      </c>
      <c r="C7" s="26">
        <f>SUM(C8:C15)</f>
        <v>455896.26999999996</v>
      </c>
      <c r="D7" s="26">
        <f>SUM(D8:D15)</f>
        <v>553059.72</v>
      </c>
      <c r="E7" s="26">
        <f>SUM(E8:E15)</f>
        <v>692960.35</v>
      </c>
      <c r="F7" s="26">
        <f>SUM(F8:F15)</f>
        <v>567974.65</v>
      </c>
      <c r="G7" s="26">
        <f>SUM(G8:G15)</f>
        <v>550499.03</v>
      </c>
      <c r="H7" s="27">
        <f>E7-C7</f>
        <v>237064.08000000002</v>
      </c>
      <c r="I7" s="27">
        <f>(E7/C7*100)-100</f>
        <v>51.999565602938588</v>
      </c>
      <c r="J7" s="27">
        <f>E7-D7</f>
        <v>139900.63</v>
      </c>
      <c r="K7" s="27">
        <f>(E7/D7*100)-100</f>
        <v>25.295754679078783</v>
      </c>
      <c r="L7" s="28"/>
      <c r="M7" s="29"/>
    </row>
    <row r="8" spans="1:13" ht="47.25" x14ac:dyDescent="0.25">
      <c r="A8" s="31" t="s">
        <v>4</v>
      </c>
      <c r="B8" s="32" t="s">
        <v>12</v>
      </c>
      <c r="C8" s="33">
        <v>2873</v>
      </c>
      <c r="D8" s="33">
        <v>3025.74</v>
      </c>
      <c r="E8" s="33">
        <v>2818.61</v>
      </c>
      <c r="F8" s="33">
        <v>2818.61</v>
      </c>
      <c r="G8" s="33">
        <v>2818.61</v>
      </c>
      <c r="H8" s="34">
        <f t="shared" ref="H8:H53" si="0">E8-C8</f>
        <v>-54.389999999999873</v>
      </c>
      <c r="I8" s="34">
        <f t="shared" ref="I8:I55" si="1">(E8/C8*100)-100</f>
        <v>-1.8931430560389799</v>
      </c>
      <c r="J8" s="34">
        <f t="shared" ref="J8:J53" si="2">E8-D8</f>
        <v>-207.12999999999965</v>
      </c>
      <c r="K8" s="34">
        <f t="shared" ref="K8:K55" si="3">(E8/D8*100)-100</f>
        <v>-6.8455981016214054</v>
      </c>
      <c r="L8" s="35"/>
    </row>
    <row r="9" spans="1:13" ht="63" x14ac:dyDescent="0.25">
      <c r="A9" s="31" t="s">
        <v>5</v>
      </c>
      <c r="B9" s="32" t="s">
        <v>13</v>
      </c>
      <c r="C9" s="33">
        <v>13624.6</v>
      </c>
      <c r="D9" s="33">
        <v>14981.98</v>
      </c>
      <c r="E9" s="33">
        <v>15256.11</v>
      </c>
      <c r="F9" s="33">
        <v>15256.11</v>
      </c>
      <c r="G9" s="33">
        <v>15256.11</v>
      </c>
      <c r="H9" s="34">
        <f t="shared" si="0"/>
        <v>1631.5100000000002</v>
      </c>
      <c r="I9" s="34">
        <f t="shared" si="1"/>
        <v>11.974736873009121</v>
      </c>
      <c r="J9" s="34">
        <f t="shared" si="2"/>
        <v>274.13000000000102</v>
      </c>
      <c r="K9" s="34">
        <f t="shared" si="3"/>
        <v>1.8297314507161389</v>
      </c>
      <c r="L9" s="35"/>
    </row>
    <row r="10" spans="1:13" ht="63" x14ac:dyDescent="0.25">
      <c r="A10" s="31" t="s">
        <v>6</v>
      </c>
      <c r="B10" s="32" t="s">
        <v>14</v>
      </c>
      <c r="C10" s="33">
        <v>117474.4</v>
      </c>
      <c r="D10" s="33">
        <v>128243.53</v>
      </c>
      <c r="E10" s="33">
        <v>134409.06</v>
      </c>
      <c r="F10" s="33">
        <v>134409.06</v>
      </c>
      <c r="G10" s="33">
        <v>134409.06</v>
      </c>
      <c r="H10" s="34">
        <f t="shared" si="0"/>
        <v>16934.660000000003</v>
      </c>
      <c r="I10" s="34">
        <f t="shared" si="1"/>
        <v>14.415617360037601</v>
      </c>
      <c r="J10" s="34">
        <f t="shared" si="2"/>
        <v>6165.5299999999988</v>
      </c>
      <c r="K10" s="34">
        <f t="shared" si="3"/>
        <v>4.8076733383742578</v>
      </c>
      <c r="L10" s="35"/>
    </row>
    <row r="11" spans="1:13" x14ac:dyDescent="0.25">
      <c r="A11" s="31" t="s">
        <v>7</v>
      </c>
      <c r="B11" s="32" t="s">
        <v>15</v>
      </c>
      <c r="C11" s="33">
        <v>0</v>
      </c>
      <c r="D11" s="33">
        <v>69.61</v>
      </c>
      <c r="E11" s="33">
        <v>71.42</v>
      </c>
      <c r="F11" s="33">
        <v>868.97</v>
      </c>
      <c r="G11" s="33">
        <v>73.400000000000006</v>
      </c>
      <c r="H11" s="34">
        <f t="shared" si="0"/>
        <v>71.42</v>
      </c>
      <c r="I11" s="34"/>
      <c r="J11" s="34">
        <f t="shared" si="2"/>
        <v>1.8100000000000023</v>
      </c>
      <c r="K11" s="34">
        <f t="shared" si="3"/>
        <v>2.6002011205286522</v>
      </c>
      <c r="L11" s="2"/>
    </row>
    <row r="12" spans="1:13" ht="47.25" x14ac:dyDescent="0.25">
      <c r="A12" s="31" t="s">
        <v>8</v>
      </c>
      <c r="B12" s="32" t="s">
        <v>16</v>
      </c>
      <c r="C12" s="33">
        <v>40555.67</v>
      </c>
      <c r="D12" s="33">
        <v>44164.14</v>
      </c>
      <c r="E12" s="33">
        <v>44274.03</v>
      </c>
      <c r="F12" s="33">
        <v>44274.03</v>
      </c>
      <c r="G12" s="33">
        <v>44274.03</v>
      </c>
      <c r="H12" s="34">
        <f t="shared" si="0"/>
        <v>3718.3600000000006</v>
      </c>
      <c r="I12" s="34">
        <f t="shared" si="1"/>
        <v>9.1685330312629532</v>
      </c>
      <c r="J12" s="34">
        <f t="shared" si="2"/>
        <v>109.88999999999942</v>
      </c>
      <c r="K12" s="34">
        <f t="shared" si="3"/>
        <v>0.24882178165361779</v>
      </c>
      <c r="L12" s="36"/>
    </row>
    <row r="13" spans="1:13" ht="31.5" x14ac:dyDescent="0.25">
      <c r="A13" s="31" t="s">
        <v>9</v>
      </c>
      <c r="B13" s="32" t="s">
        <v>17</v>
      </c>
      <c r="C13" s="33">
        <v>0</v>
      </c>
      <c r="D13" s="33">
        <v>0</v>
      </c>
      <c r="E13" s="33">
        <v>1626.36</v>
      </c>
      <c r="F13" s="33">
        <v>16680.05</v>
      </c>
      <c r="G13" s="33">
        <v>0</v>
      </c>
      <c r="H13" s="34">
        <f t="shared" si="0"/>
        <v>1626.36</v>
      </c>
      <c r="I13" s="34"/>
      <c r="J13" s="34">
        <f t="shared" si="2"/>
        <v>1626.36</v>
      </c>
      <c r="K13" s="34"/>
      <c r="L13" s="2"/>
    </row>
    <row r="14" spans="1:13" x14ac:dyDescent="0.25">
      <c r="A14" s="31" t="s">
        <v>10</v>
      </c>
      <c r="B14" s="32" t="s">
        <v>18</v>
      </c>
      <c r="C14" s="33">
        <v>0</v>
      </c>
      <c r="D14" s="33">
        <v>24686.67</v>
      </c>
      <c r="E14" s="33">
        <v>40000</v>
      </c>
      <c r="F14" s="33">
        <v>40000</v>
      </c>
      <c r="G14" s="33">
        <v>40000</v>
      </c>
      <c r="H14" s="34">
        <f t="shared" si="0"/>
        <v>40000</v>
      </c>
      <c r="I14" s="34"/>
      <c r="J14" s="34">
        <f t="shared" si="2"/>
        <v>15313.330000000002</v>
      </c>
      <c r="K14" s="34">
        <f t="shared" si="3"/>
        <v>62.030763971001363</v>
      </c>
      <c r="L14" s="3" t="s">
        <v>94</v>
      </c>
    </row>
    <row r="15" spans="1:13" ht="25.5" x14ac:dyDescent="0.25">
      <c r="A15" s="31" t="s">
        <v>11</v>
      </c>
      <c r="B15" s="32" t="s">
        <v>19</v>
      </c>
      <c r="C15" s="33">
        <v>281368.59999999998</v>
      </c>
      <c r="D15" s="33">
        <v>337888.05</v>
      </c>
      <c r="E15" s="33">
        <v>454504.76</v>
      </c>
      <c r="F15" s="33">
        <v>313667.82</v>
      </c>
      <c r="G15" s="33">
        <v>313667.82</v>
      </c>
      <c r="H15" s="34">
        <f t="shared" si="0"/>
        <v>173136.16000000003</v>
      </c>
      <c r="I15" s="34">
        <f t="shared" si="1"/>
        <v>61.53357553046078</v>
      </c>
      <c r="J15" s="34">
        <f t="shared" si="2"/>
        <v>116616.71000000002</v>
      </c>
      <c r="K15" s="34">
        <f t="shared" si="3"/>
        <v>34.513416499932447</v>
      </c>
      <c r="L15" s="3" t="s">
        <v>112</v>
      </c>
    </row>
    <row r="16" spans="1:13" s="30" customFormat="1" ht="31.5" x14ac:dyDescent="0.25">
      <c r="A16" s="24" t="s">
        <v>20</v>
      </c>
      <c r="B16" s="37" t="s">
        <v>54</v>
      </c>
      <c r="C16" s="26">
        <f>SUM(C17:C17)</f>
        <v>37100.53</v>
      </c>
      <c r="D16" s="26">
        <f>SUM(D17:D17)</f>
        <v>42165.53</v>
      </c>
      <c r="E16" s="26">
        <f>SUM(E17:E17)</f>
        <v>36887.94</v>
      </c>
      <c r="F16" s="26">
        <f>SUM(F17:F17)</f>
        <v>36925.5</v>
      </c>
      <c r="G16" s="26">
        <f>SUM(G17:G17)</f>
        <v>36925.5</v>
      </c>
      <c r="H16" s="27">
        <f t="shared" si="0"/>
        <v>-212.58999999999651</v>
      </c>
      <c r="I16" s="27">
        <f t="shared" si="1"/>
        <v>-0.57301068205762817</v>
      </c>
      <c r="J16" s="27">
        <f t="shared" si="2"/>
        <v>-5277.5899999999965</v>
      </c>
      <c r="K16" s="27">
        <f t="shared" si="3"/>
        <v>-12.516361112975446</v>
      </c>
      <c r="L16" s="38"/>
      <c r="M16" s="29"/>
    </row>
    <row r="17" spans="1:14" ht="47.25" x14ac:dyDescent="0.25">
      <c r="A17" s="31" t="s">
        <v>91</v>
      </c>
      <c r="B17" s="32" t="s">
        <v>89</v>
      </c>
      <c r="C17" s="33">
        <v>37100.53</v>
      </c>
      <c r="D17" s="33">
        <v>42165.53</v>
      </c>
      <c r="E17" s="33">
        <v>36887.94</v>
      </c>
      <c r="F17" s="33">
        <v>36925.5</v>
      </c>
      <c r="G17" s="33">
        <v>36925.5</v>
      </c>
      <c r="H17" s="34">
        <f t="shared" si="0"/>
        <v>-212.58999999999651</v>
      </c>
      <c r="I17" s="34">
        <f t="shared" si="1"/>
        <v>-0.57301068205762817</v>
      </c>
      <c r="J17" s="34">
        <f t="shared" si="2"/>
        <v>-5277.5899999999965</v>
      </c>
      <c r="K17" s="34">
        <f t="shared" si="3"/>
        <v>-12.516361112975446</v>
      </c>
      <c r="L17" s="3" t="s">
        <v>113</v>
      </c>
    </row>
    <row r="18" spans="1:14" s="30" customFormat="1" x14ac:dyDescent="0.25">
      <c r="A18" s="24" t="s">
        <v>21</v>
      </c>
      <c r="B18" s="37" t="s">
        <v>55</v>
      </c>
      <c r="C18" s="26">
        <f>SUM(C19:C24)</f>
        <v>342056.39</v>
      </c>
      <c r="D18" s="26">
        <f t="shared" ref="D18:G18" si="4">SUM(D19:D24)</f>
        <v>1687755.34</v>
      </c>
      <c r="E18" s="26">
        <f t="shared" si="4"/>
        <v>4350379.53</v>
      </c>
      <c r="F18" s="26">
        <f t="shared" si="4"/>
        <v>638985.82999999996</v>
      </c>
      <c r="G18" s="26">
        <f t="shared" si="4"/>
        <v>56908.07</v>
      </c>
      <c r="H18" s="27">
        <f t="shared" si="0"/>
        <v>4008323.14</v>
      </c>
      <c r="I18" s="27">
        <f t="shared" si="1"/>
        <v>1171.831094867136</v>
      </c>
      <c r="J18" s="27">
        <f t="shared" si="2"/>
        <v>2662624.1900000004</v>
      </c>
      <c r="K18" s="27">
        <f t="shared" si="3"/>
        <v>157.76126591902829</v>
      </c>
      <c r="L18" s="38"/>
      <c r="M18" s="29"/>
      <c r="N18" s="8"/>
    </row>
    <row r="19" spans="1:14" ht="38.25" x14ac:dyDescent="0.25">
      <c r="A19" s="31" t="s">
        <v>107</v>
      </c>
      <c r="B19" s="32" t="s">
        <v>108</v>
      </c>
      <c r="C19" s="33">
        <v>0</v>
      </c>
      <c r="D19" s="33">
        <v>2471.64</v>
      </c>
      <c r="E19" s="33">
        <v>1643.28</v>
      </c>
      <c r="F19" s="33">
        <v>1643.28</v>
      </c>
      <c r="G19" s="33">
        <v>1643.28</v>
      </c>
      <c r="H19" s="34">
        <f t="shared" ref="H19" si="5">E19-C19</f>
        <v>1643.28</v>
      </c>
      <c r="I19" s="34"/>
      <c r="J19" s="34">
        <f t="shared" ref="J19" si="6">E19-D19</f>
        <v>-828.3599999999999</v>
      </c>
      <c r="K19" s="34">
        <f t="shared" si="3"/>
        <v>-33.514589503325723</v>
      </c>
      <c r="L19" s="3" t="s">
        <v>114</v>
      </c>
    </row>
    <row r="20" spans="1:14" ht="51" x14ac:dyDescent="0.25">
      <c r="A20" s="31" t="s">
        <v>22</v>
      </c>
      <c r="B20" s="32" t="s">
        <v>56</v>
      </c>
      <c r="C20" s="33">
        <v>215.74</v>
      </c>
      <c r="D20" s="33">
        <v>986.02</v>
      </c>
      <c r="E20" s="33">
        <v>355.48</v>
      </c>
      <c r="F20" s="33">
        <v>355.48</v>
      </c>
      <c r="G20" s="33">
        <v>355.48</v>
      </c>
      <c r="H20" s="34">
        <f t="shared" si="0"/>
        <v>139.74</v>
      </c>
      <c r="I20" s="34">
        <f t="shared" si="1"/>
        <v>64.772411235746716</v>
      </c>
      <c r="J20" s="34">
        <f t="shared" si="2"/>
        <v>-630.54</v>
      </c>
      <c r="K20" s="34">
        <f t="shared" si="3"/>
        <v>-63.947992941319647</v>
      </c>
      <c r="L20" s="3" t="s">
        <v>115</v>
      </c>
    </row>
    <row r="21" spans="1:14" ht="38.25" x14ac:dyDescent="0.25">
      <c r="A21" s="31" t="s">
        <v>23</v>
      </c>
      <c r="B21" s="32" t="s">
        <v>57</v>
      </c>
      <c r="C21" s="33">
        <v>624.54</v>
      </c>
      <c r="D21" s="33">
        <v>3256.19</v>
      </c>
      <c r="E21" s="33">
        <v>520</v>
      </c>
      <c r="F21" s="33">
        <v>520</v>
      </c>
      <c r="G21" s="33">
        <v>520</v>
      </c>
      <c r="H21" s="34">
        <f t="shared" si="0"/>
        <v>-104.53999999999996</v>
      </c>
      <c r="I21" s="34">
        <f t="shared" si="1"/>
        <v>-16.738719697697505</v>
      </c>
      <c r="J21" s="34">
        <f t="shared" si="2"/>
        <v>-2736.19</v>
      </c>
      <c r="K21" s="34">
        <f t="shared" si="3"/>
        <v>-84.030415915533183</v>
      </c>
      <c r="L21" s="3" t="s">
        <v>116</v>
      </c>
    </row>
    <row r="22" spans="1:14" x14ac:dyDescent="0.25">
      <c r="A22" s="31" t="s">
        <v>24</v>
      </c>
      <c r="B22" s="32" t="s">
        <v>58</v>
      </c>
      <c r="C22" s="33">
        <v>0</v>
      </c>
      <c r="D22" s="33">
        <v>350</v>
      </c>
      <c r="E22" s="33">
        <v>350</v>
      </c>
      <c r="F22" s="33">
        <v>350</v>
      </c>
      <c r="G22" s="33">
        <v>350</v>
      </c>
      <c r="H22" s="34">
        <f t="shared" si="0"/>
        <v>350</v>
      </c>
      <c r="I22" s="34"/>
      <c r="J22" s="34">
        <f t="shared" si="2"/>
        <v>0</v>
      </c>
      <c r="K22" s="34">
        <f t="shared" si="3"/>
        <v>0</v>
      </c>
      <c r="L22" s="2"/>
    </row>
    <row r="23" spans="1:14" ht="102" x14ac:dyDescent="0.25">
      <c r="A23" s="31" t="s">
        <v>25</v>
      </c>
      <c r="B23" s="32" t="s">
        <v>59</v>
      </c>
      <c r="C23" s="33">
        <v>327129.03999999998</v>
      </c>
      <c r="D23" s="33">
        <v>1671082.38</v>
      </c>
      <c r="E23" s="33">
        <v>4345882.57</v>
      </c>
      <c r="F23" s="33">
        <v>634488.87</v>
      </c>
      <c r="G23" s="33">
        <v>52411.11</v>
      </c>
      <c r="H23" s="34">
        <f t="shared" si="0"/>
        <v>4018753.5300000003</v>
      </c>
      <c r="I23" s="34">
        <f t="shared" si="1"/>
        <v>1228.4918300130128</v>
      </c>
      <c r="J23" s="34">
        <f t="shared" si="2"/>
        <v>2674800.1900000004</v>
      </c>
      <c r="K23" s="34">
        <f t="shared" si="3"/>
        <v>160.06393353270835</v>
      </c>
      <c r="L23" s="3" t="s">
        <v>117</v>
      </c>
    </row>
    <row r="24" spans="1:14" ht="165" customHeight="1" x14ac:dyDescent="0.25">
      <c r="A24" s="31" t="s">
        <v>26</v>
      </c>
      <c r="B24" s="32" t="s">
        <v>60</v>
      </c>
      <c r="C24" s="33">
        <v>14087.07</v>
      </c>
      <c r="D24" s="33">
        <v>9609.11</v>
      </c>
      <c r="E24" s="33">
        <v>1628.2</v>
      </c>
      <c r="F24" s="33">
        <v>1628.2</v>
      </c>
      <c r="G24" s="33">
        <v>1628.2</v>
      </c>
      <c r="H24" s="34">
        <f t="shared" si="0"/>
        <v>-12458.869999999999</v>
      </c>
      <c r="I24" s="34">
        <f t="shared" si="1"/>
        <v>-88.441883230508537</v>
      </c>
      <c r="J24" s="34">
        <f t="shared" si="2"/>
        <v>-7980.9100000000008</v>
      </c>
      <c r="K24" s="34">
        <f t="shared" si="3"/>
        <v>-83.055662803318938</v>
      </c>
      <c r="L24" s="3" t="s">
        <v>118</v>
      </c>
    </row>
    <row r="25" spans="1:14" s="30" customFormat="1" ht="31.5" x14ac:dyDescent="0.25">
      <c r="A25" s="24" t="s">
        <v>27</v>
      </c>
      <c r="B25" s="37" t="s">
        <v>61</v>
      </c>
      <c r="C25" s="26">
        <f>SUM(C26:C29)</f>
        <v>895839.60000000009</v>
      </c>
      <c r="D25" s="26">
        <f>SUM(D26:D29)</f>
        <v>1824638.2899999998</v>
      </c>
      <c r="E25" s="26">
        <f t="shared" ref="E25:G25" si="7">SUM(E26:E29)</f>
        <v>873062.91</v>
      </c>
      <c r="F25" s="26">
        <f t="shared" si="7"/>
        <v>1058829.8500000001</v>
      </c>
      <c r="G25" s="26">
        <f t="shared" si="7"/>
        <v>495385.83</v>
      </c>
      <c r="H25" s="27">
        <f t="shared" si="0"/>
        <v>-22776.690000000061</v>
      </c>
      <c r="I25" s="27">
        <f t="shared" si="1"/>
        <v>-2.5424964469085864</v>
      </c>
      <c r="J25" s="27">
        <f t="shared" si="2"/>
        <v>-951575.37999999977</v>
      </c>
      <c r="K25" s="27">
        <f t="shared" si="3"/>
        <v>-52.151452987430176</v>
      </c>
      <c r="L25" s="38"/>
      <c r="M25" s="29"/>
      <c r="N25" s="8"/>
    </row>
    <row r="26" spans="1:14" ht="38.25" x14ac:dyDescent="0.25">
      <c r="A26" s="31" t="s">
        <v>28</v>
      </c>
      <c r="B26" s="32" t="s">
        <v>62</v>
      </c>
      <c r="C26" s="33">
        <v>202767.3</v>
      </c>
      <c r="D26" s="33">
        <v>145439.66</v>
      </c>
      <c r="E26" s="33">
        <v>4491.49</v>
      </c>
      <c r="F26" s="33">
        <v>3605.77</v>
      </c>
      <c r="G26" s="33">
        <v>3605.77</v>
      </c>
      <c r="H26" s="34">
        <f t="shared" si="0"/>
        <v>-198275.81</v>
      </c>
      <c r="I26" s="34">
        <f t="shared" si="1"/>
        <v>-97.784904173404684</v>
      </c>
      <c r="J26" s="34">
        <f t="shared" si="2"/>
        <v>-140948.17000000001</v>
      </c>
      <c r="K26" s="34">
        <f t="shared" si="3"/>
        <v>-96.91178458475494</v>
      </c>
      <c r="L26" s="3" t="s">
        <v>119</v>
      </c>
    </row>
    <row r="27" spans="1:14" ht="38.25" x14ac:dyDescent="0.25">
      <c r="A27" s="31" t="s">
        <v>29</v>
      </c>
      <c r="B27" s="32" t="s">
        <v>63</v>
      </c>
      <c r="C27" s="33">
        <v>294.70999999999998</v>
      </c>
      <c r="D27" s="33">
        <v>2378.21</v>
      </c>
      <c r="E27" s="33">
        <v>1330</v>
      </c>
      <c r="F27" s="33">
        <v>0</v>
      </c>
      <c r="G27" s="33">
        <v>0</v>
      </c>
      <c r="H27" s="34">
        <f t="shared" si="0"/>
        <v>1035.29</v>
      </c>
      <c r="I27" s="34">
        <f t="shared" si="1"/>
        <v>351.29109972515352</v>
      </c>
      <c r="J27" s="34">
        <f t="shared" si="2"/>
        <v>-1048.21</v>
      </c>
      <c r="K27" s="34">
        <f t="shared" si="3"/>
        <v>-44.075586260254561</v>
      </c>
      <c r="L27" s="3" t="s">
        <v>120</v>
      </c>
    </row>
    <row r="28" spans="1:14" ht="140.25" x14ac:dyDescent="0.25">
      <c r="A28" s="31" t="s">
        <v>30</v>
      </c>
      <c r="B28" s="32" t="s">
        <v>64</v>
      </c>
      <c r="C28" s="33">
        <v>670785.06000000006</v>
      </c>
      <c r="D28" s="33">
        <v>1652332.47</v>
      </c>
      <c r="E28" s="33">
        <v>842771.8</v>
      </c>
      <c r="F28" s="33">
        <v>1030754.46</v>
      </c>
      <c r="G28" s="33">
        <v>467310.44</v>
      </c>
      <c r="H28" s="34">
        <f t="shared" si="0"/>
        <v>171986.74</v>
      </c>
      <c r="I28" s="34">
        <f t="shared" si="1"/>
        <v>25.639619940253283</v>
      </c>
      <c r="J28" s="34">
        <f t="shared" si="2"/>
        <v>-809560.66999999993</v>
      </c>
      <c r="K28" s="34">
        <f t="shared" si="3"/>
        <v>-48.995022775289279</v>
      </c>
      <c r="L28" s="3" t="s">
        <v>124</v>
      </c>
    </row>
    <row r="29" spans="1:14" ht="31.5" x14ac:dyDescent="0.25">
      <c r="A29" s="31" t="s">
        <v>31</v>
      </c>
      <c r="B29" s="32" t="s">
        <v>65</v>
      </c>
      <c r="C29" s="33">
        <v>21992.53</v>
      </c>
      <c r="D29" s="33">
        <v>24487.95</v>
      </c>
      <c r="E29" s="33">
        <v>24469.62</v>
      </c>
      <c r="F29" s="33">
        <v>24469.62</v>
      </c>
      <c r="G29" s="33">
        <v>24469.62</v>
      </c>
      <c r="H29" s="34">
        <f t="shared" si="0"/>
        <v>2477.09</v>
      </c>
      <c r="I29" s="34">
        <f t="shared" si="1"/>
        <v>11.263324410606685</v>
      </c>
      <c r="J29" s="34">
        <f t="shared" si="2"/>
        <v>-18.330000000001746</v>
      </c>
      <c r="K29" s="34">
        <f t="shared" si="3"/>
        <v>-7.4853142055587796E-2</v>
      </c>
      <c r="L29" s="2"/>
    </row>
    <row r="30" spans="1:14" s="30" customFormat="1" x14ac:dyDescent="0.25">
      <c r="A30" s="24" t="s">
        <v>32</v>
      </c>
      <c r="B30" s="37" t="s">
        <v>66</v>
      </c>
      <c r="C30" s="26">
        <f>C31+C32</f>
        <v>422749.89</v>
      </c>
      <c r="D30" s="26">
        <f>D31+D32</f>
        <v>362462.49</v>
      </c>
      <c r="E30" s="26">
        <f t="shared" ref="E30:G30" si="8">E31+E32</f>
        <v>10400</v>
      </c>
      <c r="F30" s="26">
        <f t="shared" si="8"/>
        <v>10400</v>
      </c>
      <c r="G30" s="26">
        <f t="shared" si="8"/>
        <v>10400</v>
      </c>
      <c r="H30" s="27">
        <f t="shared" si="0"/>
        <v>-412349.89</v>
      </c>
      <c r="I30" s="27">
        <f t="shared" si="1"/>
        <v>-97.539916568635888</v>
      </c>
      <c r="J30" s="27">
        <f t="shared" si="2"/>
        <v>-352062.49</v>
      </c>
      <c r="K30" s="27">
        <f t="shared" si="3"/>
        <v>-97.130737583356563</v>
      </c>
      <c r="L30" s="38"/>
      <c r="M30" s="29"/>
      <c r="N30" s="8"/>
    </row>
    <row r="31" spans="1:14" ht="38.25" x14ac:dyDescent="0.25">
      <c r="A31" s="31" t="s">
        <v>33</v>
      </c>
      <c r="B31" s="32" t="s">
        <v>67</v>
      </c>
      <c r="C31" s="33">
        <v>4599.3999999999996</v>
      </c>
      <c r="D31" s="33">
        <v>19181.439999999999</v>
      </c>
      <c r="E31" s="33">
        <v>10400</v>
      </c>
      <c r="F31" s="33">
        <v>10400</v>
      </c>
      <c r="G31" s="33">
        <v>10400</v>
      </c>
      <c r="H31" s="34">
        <f t="shared" si="0"/>
        <v>5800.6</v>
      </c>
      <c r="I31" s="34">
        <f t="shared" si="1"/>
        <v>126.11644997173545</v>
      </c>
      <c r="J31" s="34">
        <f t="shared" si="2"/>
        <v>-8781.4399999999987</v>
      </c>
      <c r="K31" s="34">
        <f t="shared" si="3"/>
        <v>-45.780921557505586</v>
      </c>
      <c r="L31" s="3" t="s">
        <v>121</v>
      </c>
    </row>
    <row r="32" spans="1:14" ht="51" x14ac:dyDescent="0.25">
      <c r="A32" s="31" t="s">
        <v>34</v>
      </c>
      <c r="B32" s="32" t="s">
        <v>68</v>
      </c>
      <c r="C32" s="33">
        <v>418150.49</v>
      </c>
      <c r="D32" s="33">
        <v>343281.05</v>
      </c>
      <c r="E32" s="33">
        <v>0</v>
      </c>
      <c r="F32" s="33">
        <v>0</v>
      </c>
      <c r="G32" s="33">
        <v>0</v>
      </c>
      <c r="H32" s="34">
        <f t="shared" si="0"/>
        <v>-418150.49</v>
      </c>
      <c r="I32" s="34">
        <f t="shared" si="1"/>
        <v>-100</v>
      </c>
      <c r="J32" s="34">
        <f t="shared" si="2"/>
        <v>-343281.05</v>
      </c>
      <c r="K32" s="34">
        <f t="shared" si="3"/>
        <v>-100</v>
      </c>
      <c r="L32" s="3" t="s">
        <v>99</v>
      </c>
    </row>
    <row r="33" spans="1:14" s="30" customFormat="1" x14ac:dyDescent="0.25">
      <c r="A33" s="24" t="s">
        <v>35</v>
      </c>
      <c r="B33" s="37" t="s">
        <v>69</v>
      </c>
      <c r="C33" s="26">
        <f>SUM(C34:C39)</f>
        <v>2321636.5099999998</v>
      </c>
      <c r="D33" s="26">
        <f>SUM(D34:D39)</f>
        <v>2684133.87</v>
      </c>
      <c r="E33" s="26">
        <f t="shared" ref="E33:G33" si="9">SUM(E34:E39)</f>
        <v>2482508.5099999993</v>
      </c>
      <c r="F33" s="26">
        <f t="shared" si="9"/>
        <v>2455976.9399999995</v>
      </c>
      <c r="G33" s="26">
        <f t="shared" si="9"/>
        <v>2342054.9699999997</v>
      </c>
      <c r="H33" s="27">
        <f t="shared" si="0"/>
        <v>160871.99999999953</v>
      </c>
      <c r="I33" s="27">
        <f t="shared" si="1"/>
        <v>6.9292500917811424</v>
      </c>
      <c r="J33" s="27">
        <f t="shared" si="2"/>
        <v>-201625.3600000008</v>
      </c>
      <c r="K33" s="27">
        <f t="shared" si="3"/>
        <v>-7.5117475418616522</v>
      </c>
      <c r="L33" s="38"/>
      <c r="M33" s="29"/>
      <c r="N33" s="8"/>
    </row>
    <row r="34" spans="1:14" x14ac:dyDescent="0.25">
      <c r="A34" s="31" t="s">
        <v>36</v>
      </c>
      <c r="B34" s="32" t="s">
        <v>70</v>
      </c>
      <c r="C34" s="33">
        <v>815238.38</v>
      </c>
      <c r="D34" s="33">
        <v>948220.74</v>
      </c>
      <c r="E34" s="33">
        <v>878905.2</v>
      </c>
      <c r="F34" s="33">
        <v>911656.11</v>
      </c>
      <c r="G34" s="33">
        <v>937816.45</v>
      </c>
      <c r="H34" s="34">
        <f t="shared" si="0"/>
        <v>63666.819999999949</v>
      </c>
      <c r="I34" s="34">
        <f t="shared" si="1"/>
        <v>7.8095955197791369</v>
      </c>
      <c r="J34" s="34">
        <f t="shared" si="2"/>
        <v>-69315.540000000037</v>
      </c>
      <c r="K34" s="34">
        <f t="shared" si="3"/>
        <v>-7.31006368833485</v>
      </c>
      <c r="L34" s="36"/>
    </row>
    <row r="35" spans="1:14" x14ac:dyDescent="0.25">
      <c r="A35" s="31" t="s">
        <v>37</v>
      </c>
      <c r="B35" s="32" t="s">
        <v>71</v>
      </c>
      <c r="C35" s="33">
        <v>1317597.25</v>
      </c>
      <c r="D35" s="33">
        <v>1528826.07</v>
      </c>
      <c r="E35" s="33">
        <v>1382951.89</v>
      </c>
      <c r="F35" s="33">
        <v>1309947.73</v>
      </c>
      <c r="G35" s="33">
        <v>1157294.32</v>
      </c>
      <c r="H35" s="34">
        <f t="shared" si="0"/>
        <v>65354.639999999898</v>
      </c>
      <c r="I35" s="34">
        <f t="shared" si="1"/>
        <v>4.9601378569968944</v>
      </c>
      <c r="J35" s="34">
        <f t="shared" si="2"/>
        <v>-145874.18000000017</v>
      </c>
      <c r="K35" s="34">
        <f t="shared" si="3"/>
        <v>-9.5415811427129995</v>
      </c>
      <c r="L35" s="2"/>
    </row>
    <row r="36" spans="1:14" x14ac:dyDescent="0.25">
      <c r="A36" s="31" t="s">
        <v>38</v>
      </c>
      <c r="B36" s="32" t="s">
        <v>72</v>
      </c>
      <c r="C36" s="33">
        <v>121373.92</v>
      </c>
      <c r="D36" s="33">
        <v>135431.98000000001</v>
      </c>
      <c r="E36" s="33">
        <v>144967.71</v>
      </c>
      <c r="F36" s="33">
        <v>158679</v>
      </c>
      <c r="G36" s="33">
        <v>171250.1</v>
      </c>
      <c r="H36" s="34">
        <f t="shared" si="0"/>
        <v>23593.789999999994</v>
      </c>
      <c r="I36" s="34">
        <f t="shared" si="1"/>
        <v>19.438928890160255</v>
      </c>
      <c r="J36" s="34">
        <f t="shared" si="2"/>
        <v>9535.7299999999814</v>
      </c>
      <c r="K36" s="34">
        <f t="shared" si="3"/>
        <v>7.0409736311910649</v>
      </c>
      <c r="L36" s="36"/>
    </row>
    <row r="37" spans="1:14" ht="38.25" x14ac:dyDescent="0.25">
      <c r="A37" s="31" t="s">
        <v>109</v>
      </c>
      <c r="B37" s="32" t="s">
        <v>110</v>
      </c>
      <c r="C37" s="33">
        <v>0</v>
      </c>
      <c r="D37" s="33">
        <v>167.52</v>
      </c>
      <c r="E37" s="33">
        <v>460.69</v>
      </c>
      <c r="F37" s="33">
        <v>460.69</v>
      </c>
      <c r="G37" s="33">
        <v>460.69</v>
      </c>
      <c r="H37" s="34">
        <f t="shared" ref="H37" si="10">E37-C37</f>
        <v>460.69</v>
      </c>
      <c r="I37" s="34"/>
      <c r="J37" s="34">
        <f t="shared" ref="J37" si="11">E37-D37</f>
        <v>293.16999999999996</v>
      </c>
      <c r="K37" s="34">
        <f t="shared" si="3"/>
        <v>175.00596943648515</v>
      </c>
      <c r="L37" s="3" t="s">
        <v>125</v>
      </c>
    </row>
    <row r="38" spans="1:14" x14ac:dyDescent="0.25">
      <c r="A38" s="31" t="s">
        <v>39</v>
      </c>
      <c r="B38" s="32" t="s">
        <v>73</v>
      </c>
      <c r="C38" s="33">
        <v>4131.1400000000003</v>
      </c>
      <c r="D38" s="33">
        <v>4927.58</v>
      </c>
      <c r="E38" s="33">
        <v>5192.26</v>
      </c>
      <c r="F38" s="33">
        <v>5202.6499999999996</v>
      </c>
      <c r="G38" s="33">
        <v>5202.6499999999996</v>
      </c>
      <c r="H38" s="34">
        <f t="shared" si="0"/>
        <v>1061.1199999999999</v>
      </c>
      <c r="I38" s="34">
        <f t="shared" si="1"/>
        <v>25.685888156779967</v>
      </c>
      <c r="J38" s="34">
        <f t="shared" si="2"/>
        <v>264.68000000000029</v>
      </c>
      <c r="K38" s="34">
        <f t="shared" si="3"/>
        <v>5.3713993481587323</v>
      </c>
      <c r="L38" s="2"/>
    </row>
    <row r="39" spans="1:14" x14ac:dyDescent="0.25">
      <c r="A39" s="31" t="s">
        <v>40</v>
      </c>
      <c r="B39" s="32" t="s">
        <v>74</v>
      </c>
      <c r="C39" s="33">
        <v>63295.82</v>
      </c>
      <c r="D39" s="33">
        <v>66559.98</v>
      </c>
      <c r="E39" s="33">
        <v>70030.759999999995</v>
      </c>
      <c r="F39" s="33">
        <v>70030.759999999995</v>
      </c>
      <c r="G39" s="33">
        <v>70030.759999999995</v>
      </c>
      <c r="H39" s="34">
        <f t="shared" si="0"/>
        <v>6734.9399999999951</v>
      </c>
      <c r="I39" s="34">
        <f t="shared" si="1"/>
        <v>10.640418277225876</v>
      </c>
      <c r="J39" s="34">
        <f t="shared" si="2"/>
        <v>3470.7799999999988</v>
      </c>
      <c r="K39" s="34">
        <f t="shared" si="3"/>
        <v>5.2145147880152649</v>
      </c>
      <c r="L39" s="2"/>
    </row>
    <row r="40" spans="1:14" s="30" customFormat="1" x14ac:dyDescent="0.25">
      <c r="A40" s="24" t="s">
        <v>41</v>
      </c>
      <c r="B40" s="37" t="s">
        <v>75</v>
      </c>
      <c r="C40" s="26">
        <f>SUM(C41:C42)</f>
        <v>160972.79</v>
      </c>
      <c r="D40" s="26">
        <f>SUM(D41:D42)</f>
        <v>131913.70000000001</v>
      </c>
      <c r="E40" s="26">
        <f t="shared" ref="E40:G40" si="12">SUM(E41:E42)</f>
        <v>114348.5</v>
      </c>
      <c r="F40" s="26">
        <f t="shared" si="12"/>
        <v>120198.41</v>
      </c>
      <c r="G40" s="26">
        <f t="shared" si="12"/>
        <v>126452.89</v>
      </c>
      <c r="H40" s="27">
        <f t="shared" si="0"/>
        <v>-46624.290000000008</v>
      </c>
      <c r="I40" s="27">
        <f t="shared" si="1"/>
        <v>-28.964081445069084</v>
      </c>
      <c r="J40" s="27">
        <f t="shared" si="2"/>
        <v>-17565.200000000012</v>
      </c>
      <c r="K40" s="27">
        <f t="shared" si="3"/>
        <v>-13.315675324094471</v>
      </c>
      <c r="L40" s="38"/>
      <c r="M40" s="29"/>
      <c r="N40" s="8"/>
    </row>
    <row r="41" spans="1:14" ht="63.75" x14ac:dyDescent="0.25">
      <c r="A41" s="31" t="s">
        <v>42</v>
      </c>
      <c r="B41" s="32" t="s">
        <v>76</v>
      </c>
      <c r="C41" s="33">
        <v>151414.62</v>
      </c>
      <c r="D41" s="33">
        <v>121388.39</v>
      </c>
      <c r="E41" s="33">
        <v>103804.67</v>
      </c>
      <c r="F41" s="33">
        <v>109654.58</v>
      </c>
      <c r="G41" s="33">
        <v>115909.06</v>
      </c>
      <c r="H41" s="34">
        <f t="shared" si="0"/>
        <v>-47609.95</v>
      </c>
      <c r="I41" s="34">
        <f t="shared" si="1"/>
        <v>-31.443429967330758</v>
      </c>
      <c r="J41" s="34">
        <f t="shared" si="2"/>
        <v>-17583.72</v>
      </c>
      <c r="K41" s="34">
        <f t="shared" si="3"/>
        <v>-14.485503926693482</v>
      </c>
      <c r="L41" s="3" t="s">
        <v>122</v>
      </c>
    </row>
    <row r="42" spans="1:14" ht="31.5" x14ac:dyDescent="0.25">
      <c r="A42" s="31" t="s">
        <v>43</v>
      </c>
      <c r="B42" s="32" t="s">
        <v>77</v>
      </c>
      <c r="C42" s="33">
        <v>9558.17</v>
      </c>
      <c r="D42" s="33">
        <v>10525.31</v>
      </c>
      <c r="E42" s="33">
        <v>10543.83</v>
      </c>
      <c r="F42" s="33">
        <v>10543.83</v>
      </c>
      <c r="G42" s="33">
        <v>10543.83</v>
      </c>
      <c r="H42" s="34">
        <f t="shared" si="0"/>
        <v>985.65999999999985</v>
      </c>
      <c r="I42" s="34">
        <f t="shared" si="1"/>
        <v>10.312225038893416</v>
      </c>
      <c r="J42" s="34">
        <f t="shared" si="2"/>
        <v>18.520000000000437</v>
      </c>
      <c r="K42" s="34">
        <f t="shared" si="3"/>
        <v>0.17595681267346208</v>
      </c>
      <c r="L42" s="2"/>
    </row>
    <row r="43" spans="1:14" s="30" customFormat="1" x14ac:dyDescent="0.25">
      <c r="A43" s="24" t="s">
        <v>44</v>
      </c>
      <c r="B43" s="37" t="s">
        <v>78</v>
      </c>
      <c r="C43" s="26">
        <f>SUM(C44:C46)</f>
        <v>1231297.96</v>
      </c>
      <c r="D43" s="26">
        <f>SUM(D44:D46)</f>
        <v>1201348.1099999999</v>
      </c>
      <c r="E43" s="26">
        <f t="shared" ref="E43:G43" si="13">SUM(E44:E46)</f>
        <v>845147.49</v>
      </c>
      <c r="F43" s="26">
        <f t="shared" si="13"/>
        <v>873280.14999999991</v>
      </c>
      <c r="G43" s="26">
        <f t="shared" si="13"/>
        <v>866604.98</v>
      </c>
      <c r="H43" s="27">
        <f t="shared" si="0"/>
        <v>-386150.47</v>
      </c>
      <c r="I43" s="27">
        <f t="shared" si="1"/>
        <v>-31.361253128365448</v>
      </c>
      <c r="J43" s="27">
        <f t="shared" si="2"/>
        <v>-356200.61999999988</v>
      </c>
      <c r="K43" s="27">
        <f t="shared" si="3"/>
        <v>-29.650075364084088</v>
      </c>
      <c r="L43" s="38"/>
      <c r="M43" s="29"/>
      <c r="N43" s="8"/>
    </row>
    <row r="44" spans="1:14" x14ac:dyDescent="0.25">
      <c r="A44" s="31" t="s">
        <v>45</v>
      </c>
      <c r="B44" s="32" t="s">
        <v>79</v>
      </c>
      <c r="C44" s="33">
        <v>663281.65</v>
      </c>
      <c r="D44" s="33">
        <v>597522.31999999995</v>
      </c>
      <c r="E44" s="33">
        <v>575483.88</v>
      </c>
      <c r="F44" s="33">
        <v>578078.97</v>
      </c>
      <c r="G44" s="33">
        <v>562573.37</v>
      </c>
      <c r="H44" s="34">
        <f t="shared" si="0"/>
        <v>-87797.770000000019</v>
      </c>
      <c r="I44" s="34">
        <f t="shared" si="1"/>
        <v>-13.236876069163088</v>
      </c>
      <c r="J44" s="34">
        <f t="shared" si="2"/>
        <v>-22038.439999999944</v>
      </c>
      <c r="K44" s="34">
        <f t="shared" si="3"/>
        <v>-3.6883040620139411</v>
      </c>
      <c r="L44" s="36"/>
    </row>
    <row r="45" spans="1:14" ht="38.25" x14ac:dyDescent="0.25">
      <c r="A45" s="31" t="s">
        <v>46</v>
      </c>
      <c r="B45" s="32" t="s">
        <v>80</v>
      </c>
      <c r="C45" s="33">
        <v>512529.75</v>
      </c>
      <c r="D45" s="33">
        <v>542216.6</v>
      </c>
      <c r="E45" s="33">
        <v>207674.1</v>
      </c>
      <c r="F45" s="33">
        <v>233207.93</v>
      </c>
      <c r="G45" s="33">
        <v>242038.83</v>
      </c>
      <c r="H45" s="34">
        <f t="shared" si="0"/>
        <v>-304855.65000000002</v>
      </c>
      <c r="I45" s="34">
        <f t="shared" si="1"/>
        <v>-59.480576493364531</v>
      </c>
      <c r="J45" s="34">
        <f t="shared" si="2"/>
        <v>-334542.5</v>
      </c>
      <c r="K45" s="34">
        <f t="shared" si="3"/>
        <v>-61.699051633609145</v>
      </c>
      <c r="L45" s="3" t="s">
        <v>126</v>
      </c>
    </row>
    <row r="46" spans="1:14" x14ac:dyDescent="0.25">
      <c r="A46" s="31" t="s">
        <v>47</v>
      </c>
      <c r="B46" s="32" t="s">
        <v>81</v>
      </c>
      <c r="C46" s="33">
        <v>55486.559999999998</v>
      </c>
      <c r="D46" s="33">
        <v>61609.19</v>
      </c>
      <c r="E46" s="33">
        <v>61989.51</v>
      </c>
      <c r="F46" s="33">
        <v>61993.25</v>
      </c>
      <c r="G46" s="33">
        <v>61992.78</v>
      </c>
      <c r="H46" s="34">
        <f t="shared" si="0"/>
        <v>6502.9500000000044</v>
      </c>
      <c r="I46" s="34">
        <f t="shared" si="1"/>
        <v>11.719865134908346</v>
      </c>
      <c r="J46" s="34">
        <f t="shared" si="2"/>
        <v>380.31999999999971</v>
      </c>
      <c r="K46" s="34">
        <f t="shared" si="3"/>
        <v>0.61731050189102632</v>
      </c>
      <c r="L46" s="36"/>
    </row>
    <row r="47" spans="1:14" s="30" customFormat="1" x14ac:dyDescent="0.25">
      <c r="A47" s="24" t="s">
        <v>48</v>
      </c>
      <c r="B47" s="37" t="s">
        <v>82</v>
      </c>
      <c r="C47" s="26">
        <f>SUM(C48:C51)</f>
        <v>213451.71</v>
      </c>
      <c r="D47" s="26">
        <f t="shared" ref="D47:G47" si="14">SUM(D48:D51)</f>
        <v>183563.06</v>
      </c>
      <c r="E47" s="26">
        <f t="shared" si="14"/>
        <v>144322.5</v>
      </c>
      <c r="F47" s="26">
        <f t="shared" si="14"/>
        <v>159741.62999999998</v>
      </c>
      <c r="G47" s="26">
        <f t="shared" si="14"/>
        <v>173818.90999999997</v>
      </c>
      <c r="H47" s="27">
        <f t="shared" si="0"/>
        <v>-69129.209999999992</v>
      </c>
      <c r="I47" s="27">
        <f t="shared" si="1"/>
        <v>-32.386346307555939</v>
      </c>
      <c r="J47" s="27">
        <f t="shared" si="2"/>
        <v>-39240.559999999998</v>
      </c>
      <c r="K47" s="27">
        <f t="shared" si="3"/>
        <v>-21.377155076843891</v>
      </c>
      <c r="L47" s="38"/>
      <c r="M47" s="29"/>
      <c r="N47" s="8"/>
    </row>
    <row r="48" spans="1:14" ht="38.25" x14ac:dyDescent="0.25">
      <c r="A48" s="31" t="s">
        <v>49</v>
      </c>
      <c r="B48" s="32" t="s">
        <v>83</v>
      </c>
      <c r="C48" s="33">
        <v>9818.8700000000008</v>
      </c>
      <c r="D48" s="33">
        <v>13156.77</v>
      </c>
      <c r="E48" s="33">
        <v>11729.24</v>
      </c>
      <c r="F48" s="33">
        <v>11886.71</v>
      </c>
      <c r="G48" s="33">
        <v>11886.71</v>
      </c>
      <c r="H48" s="34">
        <f t="shared" si="0"/>
        <v>1910.369999999999</v>
      </c>
      <c r="I48" s="34">
        <f t="shared" si="1"/>
        <v>19.456108493136171</v>
      </c>
      <c r="J48" s="34">
        <f t="shared" si="2"/>
        <v>-1427.5300000000007</v>
      </c>
      <c r="K48" s="34">
        <f t="shared" si="3"/>
        <v>-10.850155471289696</v>
      </c>
      <c r="L48" s="3" t="s">
        <v>127</v>
      </c>
    </row>
    <row r="49" spans="1:13" ht="51" x14ac:dyDescent="0.25">
      <c r="A49" s="31" t="s">
        <v>50</v>
      </c>
      <c r="B49" s="32" t="s">
        <v>84</v>
      </c>
      <c r="C49" s="33">
        <v>77601.350000000006</v>
      </c>
      <c r="D49" s="33">
        <v>45038.71</v>
      </c>
      <c r="E49" s="33">
        <v>5000</v>
      </c>
      <c r="F49" s="33">
        <v>5000</v>
      </c>
      <c r="G49" s="33">
        <v>5000</v>
      </c>
      <c r="H49" s="34">
        <f t="shared" si="0"/>
        <v>-72601.350000000006</v>
      </c>
      <c r="I49" s="34">
        <f t="shared" si="1"/>
        <v>-93.556813122452127</v>
      </c>
      <c r="J49" s="34">
        <f t="shared" si="2"/>
        <v>-40038.71</v>
      </c>
      <c r="K49" s="34">
        <f t="shared" si="3"/>
        <v>-88.898438698621703</v>
      </c>
      <c r="L49" s="3" t="s">
        <v>123</v>
      </c>
    </row>
    <row r="50" spans="1:13" x14ac:dyDescent="0.25">
      <c r="A50" s="31" t="s">
        <v>97</v>
      </c>
      <c r="B50" s="32" t="s">
        <v>98</v>
      </c>
      <c r="C50" s="33">
        <v>121640.56</v>
      </c>
      <c r="D50" s="33">
        <v>120640.84</v>
      </c>
      <c r="E50" s="33">
        <v>122867.42</v>
      </c>
      <c r="F50" s="33">
        <v>138129.07999999999</v>
      </c>
      <c r="G50" s="33">
        <v>152206.35999999999</v>
      </c>
      <c r="H50" s="34">
        <f t="shared" ref="H50" si="15">E50-C50</f>
        <v>1226.8600000000006</v>
      </c>
      <c r="I50" s="34">
        <f t="shared" si="1"/>
        <v>1.0085945017023903</v>
      </c>
      <c r="J50" s="34">
        <f t="shared" ref="J50" si="16">E50-D50</f>
        <v>2226.5800000000017</v>
      </c>
      <c r="K50" s="34">
        <f t="shared" si="3"/>
        <v>1.8456270695727852</v>
      </c>
      <c r="L50" s="2"/>
    </row>
    <row r="51" spans="1:13" ht="31.5" x14ac:dyDescent="0.25">
      <c r="A51" s="31" t="s">
        <v>51</v>
      </c>
      <c r="B51" s="32" t="s">
        <v>85</v>
      </c>
      <c r="C51" s="33">
        <v>4390.93</v>
      </c>
      <c r="D51" s="33">
        <v>4726.74</v>
      </c>
      <c r="E51" s="33">
        <v>4725.84</v>
      </c>
      <c r="F51" s="33">
        <v>4725.84</v>
      </c>
      <c r="G51" s="33">
        <v>4725.84</v>
      </c>
      <c r="H51" s="34">
        <f t="shared" si="0"/>
        <v>334.90999999999985</v>
      </c>
      <c r="I51" s="34">
        <f t="shared" si="1"/>
        <v>7.6273135759394819</v>
      </c>
      <c r="J51" s="34">
        <f t="shared" ref="J51" si="17">E51-D51</f>
        <v>-0.8999999999996362</v>
      </c>
      <c r="K51" s="34">
        <f t="shared" si="3"/>
        <v>-1.9040607268422605E-2</v>
      </c>
      <c r="L51" s="36"/>
    </row>
    <row r="52" spans="1:13" s="30" customFormat="1" ht="31.5" x14ac:dyDescent="0.25">
      <c r="A52" s="24" t="s">
        <v>52</v>
      </c>
      <c r="B52" s="37" t="s">
        <v>106</v>
      </c>
      <c r="C52" s="26">
        <f>C53</f>
        <v>1459.86</v>
      </c>
      <c r="D52" s="26">
        <f>D53</f>
        <v>5000</v>
      </c>
      <c r="E52" s="26">
        <f t="shared" ref="E52:G52" si="18">E53</f>
        <v>94000</v>
      </c>
      <c r="F52" s="26">
        <f t="shared" si="18"/>
        <v>94000</v>
      </c>
      <c r="G52" s="26">
        <f t="shared" si="18"/>
        <v>94000</v>
      </c>
      <c r="H52" s="27">
        <f t="shared" si="0"/>
        <v>92540.14</v>
      </c>
      <c r="I52" s="27">
        <f t="shared" si="1"/>
        <v>6338.97360020824</v>
      </c>
      <c r="J52" s="27">
        <f t="shared" si="2"/>
        <v>89000</v>
      </c>
      <c r="K52" s="27">
        <f t="shared" si="3"/>
        <v>1780</v>
      </c>
      <c r="L52" s="38"/>
      <c r="M52" s="29"/>
    </row>
    <row r="53" spans="1:13" ht="250.9" customHeight="1" x14ac:dyDescent="0.25">
      <c r="A53" s="39" t="s">
        <v>53</v>
      </c>
      <c r="B53" s="40" t="s">
        <v>90</v>
      </c>
      <c r="C53" s="33">
        <v>1459.86</v>
      </c>
      <c r="D53" s="33">
        <v>5000</v>
      </c>
      <c r="E53" s="33">
        <v>94000</v>
      </c>
      <c r="F53" s="33">
        <v>94000</v>
      </c>
      <c r="G53" s="33">
        <v>94000</v>
      </c>
      <c r="H53" s="34">
        <f t="shared" si="0"/>
        <v>92540.14</v>
      </c>
      <c r="I53" s="34">
        <f t="shared" si="1"/>
        <v>6338.97360020824</v>
      </c>
      <c r="J53" s="34">
        <f t="shared" si="2"/>
        <v>89000</v>
      </c>
      <c r="K53" s="34">
        <f t="shared" si="3"/>
        <v>1780</v>
      </c>
      <c r="L53" s="3" t="s">
        <v>111</v>
      </c>
    </row>
    <row r="54" spans="1:13" x14ac:dyDescent="0.25">
      <c r="A54" s="41" t="s">
        <v>92</v>
      </c>
      <c r="B54" s="42"/>
      <c r="C54" s="33">
        <v>0</v>
      </c>
      <c r="D54" s="33">
        <v>0</v>
      </c>
      <c r="E54" s="33">
        <v>0</v>
      </c>
      <c r="F54" s="34">
        <v>80000</v>
      </c>
      <c r="G54" s="34">
        <v>160000</v>
      </c>
      <c r="H54" s="34"/>
      <c r="I54" s="34"/>
      <c r="J54" s="34"/>
      <c r="K54" s="34"/>
      <c r="L54" s="35"/>
    </row>
    <row r="55" spans="1:13" s="30" customFormat="1" x14ac:dyDescent="0.25">
      <c r="A55" s="43"/>
      <c r="B55" s="1" t="s">
        <v>93</v>
      </c>
      <c r="C55" s="26">
        <f>C7+C16+C18+C25+C30+C33+C40+C43+C47+C52+C54</f>
        <v>6082461.5099999998</v>
      </c>
      <c r="D55" s="26">
        <f t="shared" ref="D55:G55" si="19">D7+D16+D18+D25+D30+D33+D40+D43+D47+D52+D54</f>
        <v>8676040.1100000013</v>
      </c>
      <c r="E55" s="26">
        <f t="shared" si="19"/>
        <v>9644017.7300000004</v>
      </c>
      <c r="F55" s="26">
        <f t="shared" si="19"/>
        <v>6096312.96</v>
      </c>
      <c r="G55" s="26">
        <f t="shared" si="19"/>
        <v>4913050.18</v>
      </c>
      <c r="H55" s="27">
        <f t="shared" ref="H55" si="20">E55-C55</f>
        <v>3561556.2200000007</v>
      </c>
      <c r="I55" s="27">
        <f t="shared" si="1"/>
        <v>58.554521292811302</v>
      </c>
      <c r="J55" s="27">
        <f t="shared" ref="J55" si="21">E55-D55</f>
        <v>967977.61999999918</v>
      </c>
      <c r="K55" s="27">
        <f t="shared" si="3"/>
        <v>11.156905774148143</v>
      </c>
      <c r="L55" s="28"/>
      <c r="M55" s="29"/>
    </row>
    <row r="56" spans="1:13" x14ac:dyDescent="0.25">
      <c r="B56" s="44"/>
      <c r="C56" s="44"/>
    </row>
    <row r="57" spans="1:13" x14ac:dyDescent="0.25">
      <c r="C57" s="45"/>
    </row>
  </sheetData>
  <autoFilter ref="A6:L55"/>
  <mergeCells count="13">
    <mergeCell ref="A1:L1"/>
    <mergeCell ref="L4:L5"/>
    <mergeCell ref="E3:G3"/>
    <mergeCell ref="A54:B54"/>
    <mergeCell ref="G4:G5"/>
    <mergeCell ref="A4:A5"/>
    <mergeCell ref="E4:E5"/>
    <mergeCell ref="F4:F5"/>
    <mergeCell ref="D4:D5"/>
    <mergeCell ref="C4:C5"/>
    <mergeCell ref="J4:K4"/>
    <mergeCell ref="H4:I4"/>
    <mergeCell ref="B4:B5"/>
  </mergeCells>
  <pageMargins left="0.19685039370078741" right="0.19685039370078741" top="0.59055118110236227" bottom="0.39370078740157483" header="0.51181102362204722" footer="0.51181102362204722"/>
  <pageSetup paperSize="9" scale="49" fitToHeight="2" orientation="landscape" r:id="rId1"/>
  <headerFooter alignWithMargins="0">
    <oddFooter>&amp;CСтраница &amp;P из &amp;N</oddFooter>
  </headerFooter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проект 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superuser</dc:creator>
  <cp:lastModifiedBy>superuser</cp:lastModifiedBy>
  <cp:lastPrinted>2024-11-27T14:15:21Z</cp:lastPrinted>
  <dcterms:created xsi:type="dcterms:W3CDTF">2022-04-02T07:54:25Z</dcterms:created>
  <dcterms:modified xsi:type="dcterms:W3CDTF">2024-12-04T06:46:28Z</dcterms:modified>
</cp:coreProperties>
</file>