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user\Desktop\Новая папка\"/>
    </mc:Choice>
  </mc:AlternateContent>
  <xr:revisionPtr revIDLastSave="0" documentId="13_ncr:1_{B1680E60-68A4-4969-A261-0D3251E18031}" xr6:coauthVersionLast="37" xr6:coauthVersionMax="37" xr10:uidLastSave="{00000000-0000-0000-0000-000000000000}"/>
  <bookViews>
    <workbookView xWindow="0" yWindow="270" windowWidth="22980" windowHeight="11400" xr2:uid="{00000000-000D-0000-FFFF-FFFF00000000}"/>
  </bookViews>
  <sheets>
    <sheet name="свод проект 2024" sheetId="1" r:id="rId1"/>
  </sheets>
  <definedNames>
    <definedName name="_xlnm._FilterDatabase" localSheetId="0" hidden="1">'свод проект 2024'!$A$6:$K$57</definedName>
  </definedNames>
  <calcPr calcId="179021" iterate="1"/>
</workbook>
</file>

<file path=xl/calcChain.xml><?xml version="1.0" encoding="utf-8"?>
<calcChain xmlns="http://schemas.openxmlformats.org/spreadsheetml/2006/main">
  <c r="K51" i="1" l="1"/>
  <c r="J51" i="1"/>
  <c r="H51" i="1"/>
  <c r="D48" i="1" l="1"/>
  <c r="E48" i="1"/>
  <c r="F48" i="1"/>
  <c r="G48" i="1"/>
  <c r="D17" i="1" l="1"/>
  <c r="E17" i="1"/>
  <c r="F17" i="1"/>
  <c r="G17" i="1"/>
  <c r="C17" i="1"/>
  <c r="J18" i="1"/>
  <c r="I18" i="1"/>
  <c r="H18" i="1"/>
  <c r="J17" i="1" l="1"/>
  <c r="H17" i="1"/>
  <c r="I17" i="1"/>
  <c r="J52" i="1"/>
  <c r="K52" i="1"/>
  <c r="J14" i="1"/>
  <c r="H14" i="1"/>
  <c r="K8" i="1" l="1"/>
  <c r="K9" i="1"/>
  <c r="K10" i="1"/>
  <c r="K11" i="1"/>
  <c r="K12" i="1"/>
  <c r="K15" i="1"/>
  <c r="K16" i="1"/>
  <c r="K20" i="1"/>
  <c r="K22" i="1"/>
  <c r="K23" i="1"/>
  <c r="K24" i="1"/>
  <c r="K25" i="1"/>
  <c r="K26" i="1"/>
  <c r="K28" i="1"/>
  <c r="K29" i="1"/>
  <c r="K30" i="1"/>
  <c r="K31" i="1"/>
  <c r="K33" i="1"/>
  <c r="K34" i="1"/>
  <c r="K36" i="1"/>
  <c r="K37" i="1"/>
  <c r="K38" i="1"/>
  <c r="K39" i="1"/>
  <c r="K40" i="1"/>
  <c r="K42" i="1"/>
  <c r="K43" i="1"/>
  <c r="K45" i="1"/>
  <c r="K46" i="1"/>
  <c r="K47" i="1"/>
  <c r="K49" i="1"/>
  <c r="K50" i="1"/>
  <c r="K54" i="1"/>
  <c r="I8" i="1"/>
  <c r="I9" i="1"/>
  <c r="I10" i="1"/>
  <c r="I12" i="1"/>
  <c r="I16" i="1"/>
  <c r="I20" i="1"/>
  <c r="I22" i="1"/>
  <c r="I23" i="1"/>
  <c r="I24" i="1"/>
  <c r="I25" i="1"/>
  <c r="I26" i="1"/>
  <c r="I28" i="1"/>
  <c r="I29" i="1"/>
  <c r="I30" i="1"/>
  <c r="I31" i="1"/>
  <c r="I33" i="1"/>
  <c r="I36" i="1"/>
  <c r="I37" i="1"/>
  <c r="I38" i="1"/>
  <c r="I39" i="1"/>
  <c r="I40" i="1"/>
  <c r="I42" i="1"/>
  <c r="I43" i="1"/>
  <c r="I45" i="1"/>
  <c r="I46" i="1"/>
  <c r="I47" i="1"/>
  <c r="I49" i="1"/>
  <c r="I50" i="1"/>
  <c r="I52" i="1"/>
  <c r="I54" i="1"/>
  <c r="J8" i="1"/>
  <c r="J9" i="1"/>
  <c r="J10" i="1"/>
  <c r="J11" i="1"/>
  <c r="J12" i="1"/>
  <c r="J13" i="1"/>
  <c r="J15" i="1"/>
  <c r="J16" i="1"/>
  <c r="J20" i="1"/>
  <c r="J22" i="1"/>
  <c r="J23" i="1"/>
  <c r="J24" i="1"/>
  <c r="J25" i="1"/>
  <c r="J26" i="1"/>
  <c r="J28" i="1"/>
  <c r="J29" i="1"/>
  <c r="J30" i="1"/>
  <c r="J31" i="1"/>
  <c r="J33" i="1"/>
  <c r="J34" i="1"/>
  <c r="J36" i="1"/>
  <c r="J37" i="1"/>
  <c r="J38" i="1"/>
  <c r="J39" i="1"/>
  <c r="J40" i="1"/>
  <c r="J42" i="1"/>
  <c r="J43" i="1"/>
  <c r="J45" i="1"/>
  <c r="J46" i="1"/>
  <c r="J47" i="1"/>
  <c r="J49" i="1"/>
  <c r="J50" i="1"/>
  <c r="J54" i="1"/>
  <c r="J56" i="1"/>
  <c r="H8" i="1"/>
  <c r="H9" i="1"/>
  <c r="H10" i="1"/>
  <c r="H11" i="1"/>
  <c r="H12" i="1"/>
  <c r="H13" i="1"/>
  <c r="H15" i="1"/>
  <c r="H16" i="1"/>
  <c r="H20" i="1"/>
  <c r="H22" i="1"/>
  <c r="H23" i="1"/>
  <c r="H24" i="1"/>
  <c r="H25" i="1"/>
  <c r="H26" i="1"/>
  <c r="H29" i="1"/>
  <c r="H30" i="1"/>
  <c r="H31" i="1"/>
  <c r="H33" i="1"/>
  <c r="H34" i="1"/>
  <c r="H36" i="1"/>
  <c r="H37" i="1"/>
  <c r="H38" i="1"/>
  <c r="H39" i="1"/>
  <c r="H40" i="1"/>
  <c r="H42" i="1"/>
  <c r="H43" i="1"/>
  <c r="H45" i="1"/>
  <c r="H46" i="1"/>
  <c r="H47" i="1"/>
  <c r="H49" i="1"/>
  <c r="H50" i="1"/>
  <c r="H52" i="1"/>
  <c r="H54" i="1"/>
  <c r="H56" i="1"/>
  <c r="D19" i="1" l="1"/>
  <c r="E19" i="1"/>
  <c r="F19" i="1"/>
  <c r="G19" i="1"/>
  <c r="C19" i="1"/>
  <c r="J19" i="1" l="1"/>
  <c r="H19" i="1"/>
  <c r="K19" i="1"/>
  <c r="I19" i="1"/>
  <c r="C53" i="1"/>
  <c r="C48" i="1"/>
  <c r="C44" i="1"/>
  <c r="C41" i="1"/>
  <c r="C35" i="1"/>
  <c r="C32" i="1"/>
  <c r="C27" i="1"/>
  <c r="C21" i="1"/>
  <c r="C7" i="1"/>
  <c r="E53" i="1"/>
  <c r="F53" i="1"/>
  <c r="G53" i="1"/>
  <c r="D53" i="1"/>
  <c r="E44" i="1"/>
  <c r="F44" i="1"/>
  <c r="G44" i="1"/>
  <c r="D44" i="1"/>
  <c r="E41" i="1"/>
  <c r="F41" i="1"/>
  <c r="G41" i="1"/>
  <c r="D41" i="1"/>
  <c r="E35" i="1"/>
  <c r="F35" i="1"/>
  <c r="G35" i="1"/>
  <c r="D35" i="1"/>
  <c r="E32" i="1"/>
  <c r="F32" i="1"/>
  <c r="G32" i="1"/>
  <c r="D32" i="1"/>
  <c r="E27" i="1"/>
  <c r="F27" i="1"/>
  <c r="G27" i="1"/>
  <c r="D27" i="1"/>
  <c r="E21" i="1"/>
  <c r="F21" i="1"/>
  <c r="G21" i="1"/>
  <c r="D21" i="1"/>
  <c r="E7" i="1"/>
  <c r="F7" i="1"/>
  <c r="G7" i="1"/>
  <c r="D7" i="1"/>
  <c r="F55" i="1" l="1"/>
  <c r="F57" i="1" s="1"/>
  <c r="G55" i="1"/>
  <c r="G57" i="1" s="1"/>
  <c r="E55" i="1"/>
  <c r="E57" i="1" s="1"/>
  <c r="D55" i="1"/>
  <c r="D57" i="1" s="1"/>
  <c r="C55" i="1"/>
  <c r="C57" i="1" s="1"/>
  <c r="I21" i="1"/>
  <c r="K21" i="1"/>
  <c r="J21" i="1"/>
  <c r="H21" i="1"/>
  <c r="I27" i="1"/>
  <c r="K27" i="1"/>
  <c r="J27" i="1"/>
  <c r="H27" i="1"/>
  <c r="K35" i="1"/>
  <c r="J35" i="1"/>
  <c r="H35" i="1"/>
  <c r="I35" i="1"/>
  <c r="H41" i="1"/>
  <c r="I41" i="1"/>
  <c r="K41" i="1"/>
  <c r="J41" i="1"/>
  <c r="I48" i="1"/>
  <c r="K48" i="1"/>
  <c r="J48" i="1"/>
  <c r="H48" i="1"/>
  <c r="J53" i="1"/>
  <c r="I53" i="1"/>
  <c r="K53" i="1"/>
  <c r="H53" i="1"/>
  <c r="I7" i="1"/>
  <c r="H7" i="1"/>
  <c r="K7" i="1"/>
  <c r="J7" i="1"/>
  <c r="I32" i="1"/>
  <c r="K32" i="1"/>
  <c r="J32" i="1"/>
  <c r="H32" i="1"/>
  <c r="K44" i="1"/>
  <c r="J44" i="1"/>
  <c r="H44" i="1"/>
  <c r="I44" i="1"/>
  <c r="I57" i="1" l="1"/>
  <c r="J57" i="1"/>
  <c r="H57" i="1"/>
  <c r="K57" i="1"/>
</calcChain>
</file>

<file path=xl/sharedStrings.xml><?xml version="1.0" encoding="utf-8"?>
<sst xmlns="http://schemas.openxmlformats.org/spreadsheetml/2006/main" count="131" uniqueCount="128">
  <si>
    <t>Всего</t>
  </si>
  <si>
    <t>Код</t>
  </si>
  <si>
    <t>Наименование</t>
  </si>
  <si>
    <t>ОБЩЕГОСУДАРСТВЕННЫЕ ВОПРОСЫ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</si>
  <si>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</si>
  <si>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</si>
  <si>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</si>
  <si>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</si>
  <si>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</si>
  <si>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</si>
  <si>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</si>
  <si>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</si>
  <si>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</si>
  <si>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</si>
  <si>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</si>
  <si>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</si>
  <si>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</si>
  <si>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</si>
  <si>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</si>
  <si>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</si>
  <si>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</si>
  <si>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0300</t>
  </si>
  <si>
    <t>0400</t>
  </si>
  <si>
    <t>0406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</si>
  <si>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</si>
  <si>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</si>
  <si>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</si>
  <si>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</si>
  <si>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</si>
  <si>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</si>
  <si>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</si>
  <si>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</si>
  <si>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</si>
  <si>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</si>
  <si>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0602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</si>
  <si>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</si>
  <si>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</si>
  <si>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</si>
  <si>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</si>
  <si>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</si>
  <si>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</si>
  <si>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</si>
  <si>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</si>
  <si>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</si>
  <si>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</si>
  <si>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</si>
  <si>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1003</t>
  </si>
  <si>
    <t>1004</t>
  </si>
  <si>
    <t>1006</t>
  </si>
  <si>
    <t>1100</t>
  </si>
  <si>
    <t>1101</t>
  </si>
  <si>
    <t>1102</t>
  </si>
  <si>
    <t>1105</t>
  </si>
  <si>
    <t>1300</t>
  </si>
  <si>
    <t>1301</t>
  </si>
  <si>
    <t>НАЦИОНАЛЬНАЯ БЕЗОПАСНОСТЬ И ПРАВООХРАНИТЕЛЬНАЯ ДЕЯТЕЛЬНОСТЬ</t>
  </si>
  <si>
    <t>НАЦИОНАЛЬНАЯ ЭКОНОМИКА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</si>
  <si>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</si>
  <si>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</si>
  <si>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</si>
  <si>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</si>
  <si>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</si>
  <si>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</si>
  <si>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</si>
  <si>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</si>
  <si>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</si>
  <si>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</si>
  <si>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</si>
  <si>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</si>
  <si>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</si>
  <si>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</si>
  <si>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</si>
  <si>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</si>
  <si>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</si>
  <si>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</si>
  <si>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</si>
  <si>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</si>
  <si>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</si>
  <si>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</si>
  <si>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</si>
  <si>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</si>
  <si>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</si>
  <si>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</si>
  <si>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</si>
  <si>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</si>
  <si>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</si>
  <si>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</si>
  <si>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</si>
  <si>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2024 год</t>
  </si>
  <si>
    <t>(+/-)</t>
  </si>
  <si>
    <t>%</t>
  </si>
  <si>
    <t>(тыс. руб.)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</si>
  <si>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</si>
  <si>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</si>
  <si>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0310</t>
  </si>
  <si>
    <t>УСЛОВНО УТВЕРЖДЕННЫЕ РАСХОДЫ</t>
  </si>
  <si>
    <t>Итого</t>
  </si>
  <si>
    <t>Объем средств зарезервирован исходя из прогнозируемой потребности</t>
  </si>
  <si>
    <t>2025 год</t>
  </si>
  <si>
    <t>Международные отношения и международное сотрудничество</t>
  </si>
  <si>
    <t>0108</t>
  </si>
  <si>
    <t>Расходы бюджета по разделам и подразделам на 2024 год и плановый период 2025 и 2026 годов в сравнении с ожидаемым исполнением 
за 2023 год (оценка текущего финансового года) и отчетом за 2022 год (отчетный финансовый год)</t>
  </si>
  <si>
    <t>Отчет 2022 год</t>
  </si>
  <si>
    <t>Оценка 2023 год</t>
  </si>
  <si>
    <t>2026 год</t>
  </si>
  <si>
    <t>Отклонение  2024 год к 2022 году</t>
  </si>
  <si>
    <t>Отклонение  2024 год к 2023 году</t>
  </si>
  <si>
    <t xml:space="preserve">Пояснения отклонений 2024 года к оценке 2023 года в случаях, если такие отклонения составили 10% и более </t>
  </si>
  <si>
    <t>0200</t>
  </si>
  <si>
    <t>НАЦИОНАЛЬНАЯ ОБОРОНА</t>
  </si>
  <si>
    <t>0203</t>
  </si>
  <si>
    <t>Мобилизационная и вневойсковая подготовка</t>
  </si>
  <si>
    <t>1103</t>
  </si>
  <si>
    <t>Спорт высших достижений</t>
  </si>
  <si>
    <t>Проведена корректировка расходов по показателям для города-курорта Пятигорска в проекте закона Ставропольского края «О бюджете Ставропольского края на 2024 год и плановый период 2025 и 2026 годов»</t>
  </si>
  <si>
    <t>Рост объема расходов на обслуживание муниципального долга обусловлен запланированным на 2024 год дефицитом бюджета в объеме 200,00 млн. рублей, одним из источников погашения которого предусмотрено привлечение кредитов в кредитных организациях в сумме 200,0 млн. рублей.
Расходы бюджета на обслуживание муниципального долга запланированы с учетом сложившейся в 2023 году ситуацией значительной нестабильности и высокого уровня неопределенности, когда процентные ставки, установленные ЦБ РФ в течение года увеличивались, с вариацией от 7,5 % годовых в феврале до 15% годовых в октябре текущего года.</t>
  </si>
  <si>
    <t>Увеличены расходы бюджета города за счет средств бюджета Ставропольского края:
- на реконструкцию Бештаугорского шоссе от ПК 8 до границы Предгорного района и города Лермонтова;
- на приведение в нормативное состояние автомобильных дорог и искусственных дорожных сооружений (строительство (реконструкция) искусственных дорожных сооружений на автомобильных дорогах общего пользования местного значения (Реконструкция моста через р. Подкумок на просп.Советской Армии города-курорта Пятигорска).</t>
  </si>
  <si>
    <t>Снижение  объема расходов связано с частичной  реализацией регионального проекта "Обеспечение устойчивого сокращения непригодного для проживания жилищного фонда" в 2023 году.</t>
  </si>
  <si>
    <t>Снижены объемы расходов бюджета города в связи с  окончанием работ по объекту  "Реконструкция и строительство ливневой канализации в г. Пятигорске Ставропольского края. Ливневой коллектор К-2 Огородная".</t>
  </si>
  <si>
    <t>Снижены объемы расходов на: 
-  обеспечение  реализации мероприятий по социально-экономическому развитию Ставропольского края ( курортной зоны города-курорта Пятигорска. I этап.») ; 
-  обеспечение мероприятий по благоустройству территорий в муниципальных округах и городских округах, лесопарковая зона в поселке Свободы с благоустройством набережной (в районе ул. Набережной) в г. Пятигорске.</t>
  </si>
  <si>
    <t xml:space="preserve">Предусмотрено увеличение расходов на мероприятия по ликвидации несанкционированных свалок на территории города Пятигорска. </t>
  </si>
  <si>
    <t>Снижение  связано с уменьшением расходов запланированных на  рекультивацию полигона ТБО ликвидация несанкционированных свалок в границах городов и наиболее опасных объектов накопленного экологического вреда окружающей среде.</t>
  </si>
  <si>
    <t>Увеличены расходы бюджета города за счет средств бюджета Ставропольского края на создание новых мест в общеобразовательных организациях в связи с ростом числа обучающихся, вызванным демографическим фактором (строительство  средней общеобразовательной школы на 1550 мест по адресу: Ставропольский край, г. Пятигорск, территория 5-6 микрорайона Ново-Пятигорского жилого района в границах улиц Степная-Коллективная-Кочубея)</t>
  </si>
  <si>
    <t>Снижены объемы расходов на: 
-  обеспечение расходов на реализацию мероприятий федеральной целевой программы «Увековечение памяти погибших при защите Отечества на 2019-2024 годы»; 
- проведение противоаварийных работ по укреплению фундамента и усилению конструкций здания "Здание городской Думы, где выступал с докладом С.М. Киров в 1918 году", в т.ч. ПСД.</t>
  </si>
  <si>
    <t>Снижены объемы расходов на: 
- реконструкцию запасного поля с искусственным покрытием с подогревом на стадионе «Центральный»;
- ремонт спорт школы №1; 
- мероприятия по финансовому обеспечению (возмещение) затрат, связанных с выполнением инженерных изысканий и подготовкой (приобретением) проектной документации на строительство (реконструкцию, техническое перевооружение) объектов капитального строительства, городских округов Ставропольского края, имеющих статус городов-курортов из-за приостановления реализации проектов.
Изменение бюджетной классификации в связи с переводом муниципальных организаций, осуществляющих спортивную подготовку, на реализацию дополнительных образовательных программ спортивной подготовки.</t>
  </si>
  <si>
    <t xml:space="preserve">Снижение объема расходов бюджета города по данному подразделу связано с выделением в 2023 году единовременных расходов на организацию  использования, охраны, защиты, воспроизводства городских лесов. </t>
  </si>
  <si>
    <t>Снижение объема расходов бюджета города по данному подразделу связано с выделением в 2023 году единовременных расходов на организацию  комплексной схемы транспортного обслуживания населения общественным транспортом (КСОТ)</t>
  </si>
  <si>
    <t>Снижение объема расходов бюджета города по данному подразделу связано с окончанием второго этапа выполнения работ по разработке следующих проектов: научно-исследовательская работа «Разработка Генерального плана муниципального образования города-курорта Пятигорска» с подготовкой сведений о границах населенных пунктов и постановкой на учет границ населенных пунктов, правила землепользования и застройки муниципального образования города-курорта Пятигорска с подготовкой сведений о границах территориальных зон  и постановкой на учет границ территориальных зон, 
местные нормативы градостроительного проектирования муниципального образования города-курорта Пятигорска, программа комплексного развития социальной, коммунальной и транспортной инфраструктур муниципального образования города-курорта Пятигорска.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</si>
</sst>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[Red]\-#,##0.00;0.00"/>
    <numFmt numFmtId="165" formatCode="000"/>
    <numFmt numFmtId="166" formatCode="0000"/>
    <numFmt numFmtId="167" formatCode="#,##0.00_ ;[Red]\-#,##0.00\ "/>
    <numFmt numFmtId="168" formatCode="_-* #,##0.00_р_._-;\-* #,##0.00_р_._-;_-* &quot;-&quot;??_р_._-;_-@_-"/>
  </numFmts>
  <fonts count="9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Roman"/>
      <family val="1"/>
    </font>
    <font>
      <b/>
      <sz val="12"/>
      <name val="Times Roman"/>
      <family val="1"/>
    </font>
    <font>
      <sz val="9"/>
      <name val="Times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8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Font="1"/>
    <xf numFmtId="0" fontId="3" fillId="0" borderId="0" xfId="0" applyNumberFormat="1" applyFont="1" applyFill="1" applyAlignment="1" applyProtection="1">
      <protection hidden="1"/>
    </xf>
    <xf numFmtId="0" fontId="3" fillId="0" borderId="2" xfId="0" applyFont="1" applyBorder="1"/>
    <xf numFmtId="164" fontId="3" fillId="0" borderId="2" xfId="0" applyNumberFormat="1" applyFont="1" applyFill="1" applyBorder="1" applyAlignment="1" applyProtection="1">
      <protection hidden="1"/>
    </xf>
    <xf numFmtId="0" fontId="4" fillId="0" borderId="0" xfId="0" applyFont="1"/>
    <xf numFmtId="166" fontId="3" fillId="0" borderId="3" xfId="0" applyNumberFormat="1" applyFont="1" applyFill="1" applyBorder="1" applyAlignment="1" applyProtection="1">
      <alignment wrapText="1"/>
      <protection hidden="1"/>
    </xf>
    <xf numFmtId="49" fontId="3" fillId="0" borderId="2" xfId="0" applyNumberFormat="1" applyFont="1" applyBorder="1"/>
    <xf numFmtId="0" fontId="5" fillId="0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/>
    <xf numFmtId="0" fontId="5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>
      <alignment horizontal="center"/>
    </xf>
    <xf numFmtId="49" fontId="3" fillId="0" borderId="5" xfId="0" applyNumberFormat="1" applyFont="1" applyBorder="1"/>
    <xf numFmtId="4" fontId="3" fillId="0" borderId="2" xfId="0" applyNumberFormat="1" applyFont="1" applyBorder="1"/>
    <xf numFmtId="167" fontId="3" fillId="0" borderId="0" xfId="0" applyNumberFormat="1" applyFont="1"/>
    <xf numFmtId="49" fontId="4" fillId="3" borderId="2" xfId="0" applyNumberFormat="1" applyFont="1" applyFill="1" applyBorder="1"/>
    <xf numFmtId="165" fontId="4" fillId="3" borderId="3" xfId="0" applyNumberFormat="1" applyFont="1" applyFill="1" applyBorder="1" applyAlignment="1" applyProtection="1">
      <alignment wrapText="1"/>
      <protection hidden="1"/>
    </xf>
    <xf numFmtId="164" fontId="4" fillId="3" borderId="2" xfId="0" applyNumberFormat="1" applyFont="1" applyFill="1" applyBorder="1" applyAlignment="1" applyProtection="1">
      <protection hidden="1"/>
    </xf>
    <xf numFmtId="4" fontId="4" fillId="3" borderId="2" xfId="0" applyNumberFormat="1" applyFont="1" applyFill="1" applyBorder="1"/>
    <xf numFmtId="165" fontId="4" fillId="3" borderId="1" xfId="0" applyNumberFormat="1" applyFont="1" applyFill="1" applyBorder="1" applyAlignment="1" applyProtection="1">
      <alignment wrapText="1"/>
      <protection hidden="1"/>
    </xf>
    <xf numFmtId="0" fontId="4" fillId="0" borderId="2" xfId="0" applyFont="1" applyBorder="1"/>
    <xf numFmtId="0" fontId="7" fillId="3" borderId="2" xfId="3" applyNumberFormat="1" applyFont="1" applyFill="1" applyBorder="1" applyAlignment="1" applyProtection="1">
      <alignment horizontal="justify"/>
      <protection hidden="1"/>
    </xf>
    <xf numFmtId="49" fontId="4" fillId="3" borderId="5" xfId="0" applyNumberFormat="1" applyFont="1" applyFill="1" applyBorder="1"/>
    <xf numFmtId="166" fontId="3" fillId="0" borderId="4" xfId="0" applyNumberFormat="1" applyFont="1" applyFill="1" applyBorder="1" applyAlignment="1" applyProtection="1">
      <alignment wrapText="1"/>
      <protection hidden="1"/>
    </xf>
    <xf numFmtId="0" fontId="8" fillId="4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3" fillId="2" borderId="0" xfId="0" applyFont="1" applyFill="1"/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/>
    </xf>
    <xf numFmtId="166" fontId="3" fillId="0" borderId="11" xfId="0" applyNumberFormat="1" applyFont="1" applyFill="1" applyBorder="1" applyAlignment="1" applyProtection="1">
      <alignment horizontal="left" wrapText="1"/>
      <protection hidden="1"/>
    </xf>
    <xf numFmtId="166" fontId="3" fillId="0" borderId="3" xfId="0" applyNumberFormat="1" applyFont="1" applyFill="1" applyBorder="1" applyAlignment="1" applyProtection="1">
      <alignment horizontal="left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_tmp" xfId="3" xr:uid="{00000000-0005-0000-0000-000002000000}"/>
    <cellStyle name="Финансовый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M58"/>
  <sheetViews>
    <sheetView showGridLines="0" tabSelected="1" zoomScale="78" zoomScaleNormal="78" workbookViewId="0">
      <selection activeCell="B1" sqref="B1:K1"/>
    </sheetView>
  </sheetViews>
  <sheetFormatPr defaultColWidth="9.140625" defaultRowHeight="15.75"/>
  <cols>
    <col min="1" max="1" width="9.28515625" style="2" bestFit="1" customWidth="1"/>
    <col min="2" max="2" width="51.28515625" style="2" bestFit="1" customWidth="1"/>
    <col min="3" max="3" width="23.28515625" style="2" customWidth="1"/>
    <col min="4" max="4" width="18.5703125" style="2" bestFit="1" customWidth="1"/>
    <col min="5" max="7" width="19.28515625" style="2" bestFit="1" customWidth="1"/>
    <col min="8" max="8" width="20.7109375" style="2" customWidth="1"/>
    <col min="9" max="9" width="14.42578125" style="2" customWidth="1"/>
    <col min="10" max="10" width="15.7109375" style="2" customWidth="1"/>
    <col min="11" max="11" width="17.5703125" style="2" customWidth="1"/>
    <col min="12" max="12" width="65.28515625" style="2" customWidth="1"/>
    <col min="13" max="225" width="9.140625" style="2" customWidth="1"/>
    <col min="226" max="16384" width="9.140625" style="2"/>
  </cols>
  <sheetData>
    <row r="1" spans="1:13" ht="36" customHeight="1">
      <c r="B1" s="28" t="s">
        <v>101</v>
      </c>
      <c r="C1" s="29"/>
      <c r="D1" s="29"/>
      <c r="E1" s="29"/>
      <c r="F1" s="29"/>
      <c r="G1" s="29"/>
      <c r="H1" s="29"/>
      <c r="I1" s="29"/>
      <c r="J1" s="29"/>
      <c r="K1" s="29"/>
    </row>
    <row r="2" spans="1:13">
      <c r="B2" s="1"/>
      <c r="C2" s="1"/>
    </row>
    <row r="3" spans="1:13">
      <c r="B3" s="1"/>
      <c r="C3" s="1"/>
      <c r="E3" s="32"/>
      <c r="F3" s="32"/>
      <c r="G3" s="32"/>
      <c r="I3" s="15"/>
      <c r="K3" s="2" t="s">
        <v>91</v>
      </c>
    </row>
    <row r="4" spans="1:13">
      <c r="A4" s="37" t="s">
        <v>1</v>
      </c>
      <c r="B4" s="40" t="s">
        <v>2</v>
      </c>
      <c r="C4" s="35" t="s">
        <v>102</v>
      </c>
      <c r="D4" s="35" t="s">
        <v>103</v>
      </c>
      <c r="E4" s="35" t="s">
        <v>88</v>
      </c>
      <c r="F4" s="35" t="s">
        <v>98</v>
      </c>
      <c r="G4" s="35" t="s">
        <v>104</v>
      </c>
      <c r="H4" s="39" t="s">
        <v>105</v>
      </c>
      <c r="I4" s="39"/>
      <c r="J4" s="39" t="s">
        <v>106</v>
      </c>
      <c r="K4" s="39"/>
      <c r="L4" s="30" t="s">
        <v>107</v>
      </c>
    </row>
    <row r="5" spans="1:13">
      <c r="A5" s="38"/>
      <c r="B5" s="41"/>
      <c r="C5" s="36"/>
      <c r="D5" s="36"/>
      <c r="E5" s="36"/>
      <c r="F5" s="36"/>
      <c r="G5" s="36"/>
      <c r="H5" s="12" t="s">
        <v>89</v>
      </c>
      <c r="I5" s="12" t="s">
        <v>90</v>
      </c>
      <c r="J5" s="12" t="s">
        <v>89</v>
      </c>
      <c r="K5" s="12" t="s">
        <v>90</v>
      </c>
      <c r="L5" s="31"/>
    </row>
    <row r="6" spans="1:13" s="10" customFormat="1" ht="12">
      <c r="A6" s="9">
        <v>1</v>
      </c>
      <c r="B6" s="9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</row>
    <row r="7" spans="1:13" s="6" customFormat="1">
      <c r="A7" s="16" t="s">
        <v>4</v>
      </c>
      <c r="B7" s="17" t="s">
        <v>3</v>
      </c>
      <c r="C7" s="18">
        <f>SUM(C8:C16)</f>
        <v>673349.8600000001</v>
      </c>
      <c r="D7" s="18">
        <f>SUM(D8:D16)</f>
        <v>491873.94</v>
      </c>
      <c r="E7" s="18">
        <f>SUM(E8:E16)</f>
        <v>510077.85000000003</v>
      </c>
      <c r="F7" s="18">
        <f>SUM(F8:F16)</f>
        <v>490385.95999999996</v>
      </c>
      <c r="G7" s="18">
        <f>SUM(G8:G16)</f>
        <v>506460.67999999993</v>
      </c>
      <c r="H7" s="19">
        <f>E7-C7</f>
        <v>-163272.01000000007</v>
      </c>
      <c r="I7" s="19">
        <f>(E7/C7*100)-100</f>
        <v>-24.247723167269982</v>
      </c>
      <c r="J7" s="19">
        <f>E7-D7</f>
        <v>18203.910000000033</v>
      </c>
      <c r="K7" s="19">
        <f>(E7/D7*100)-100</f>
        <v>3.7009299577855188</v>
      </c>
      <c r="L7" s="21"/>
    </row>
    <row r="8" spans="1:13" ht="47.25">
      <c r="A8" s="8" t="s">
        <v>5</v>
      </c>
      <c r="B8" s="7" t="s">
        <v>13</v>
      </c>
      <c r="C8" s="5">
        <v>2588.4</v>
      </c>
      <c r="D8" s="5">
        <v>2774.65</v>
      </c>
      <c r="E8" s="5">
        <v>2602.75</v>
      </c>
      <c r="F8" s="5">
        <v>2602.75</v>
      </c>
      <c r="G8" s="5">
        <v>2602.75</v>
      </c>
      <c r="H8" s="14">
        <f t="shared" ref="H8:H57" si="0">E8-C8</f>
        <v>14.349999999999909</v>
      </c>
      <c r="I8" s="14">
        <f t="shared" ref="I8:I57" si="1">(E8/C8*100)-100</f>
        <v>0.55439653840210212</v>
      </c>
      <c r="J8" s="14">
        <f t="shared" ref="J8:J57" si="2">E8-D8</f>
        <v>-171.90000000000009</v>
      </c>
      <c r="K8" s="14">
        <f t="shared" ref="K8:K57" si="3">(E8/D8*100)-100</f>
        <v>-6.1953759933685291</v>
      </c>
      <c r="L8" s="4"/>
    </row>
    <row r="9" spans="1:13" ht="63">
      <c r="A9" s="8" t="s">
        <v>6</v>
      </c>
      <c r="B9" s="7" t="s">
        <v>14</v>
      </c>
      <c r="C9" s="5">
        <v>12727.23</v>
      </c>
      <c r="D9" s="5">
        <v>13696.39</v>
      </c>
      <c r="E9" s="5">
        <v>14071.56</v>
      </c>
      <c r="F9" s="5">
        <v>14071.56</v>
      </c>
      <c r="G9" s="5">
        <v>14071.56</v>
      </c>
      <c r="H9" s="14">
        <f t="shared" si="0"/>
        <v>1344.33</v>
      </c>
      <c r="I9" s="14">
        <f t="shared" si="1"/>
        <v>10.562628317395067</v>
      </c>
      <c r="J9" s="14">
        <f t="shared" si="2"/>
        <v>375.17000000000007</v>
      </c>
      <c r="K9" s="14">
        <f t="shared" si="3"/>
        <v>2.7391889395672848</v>
      </c>
      <c r="L9" s="4"/>
    </row>
    <row r="10" spans="1:13" ht="63">
      <c r="A10" s="8" t="s">
        <v>7</v>
      </c>
      <c r="B10" s="7" t="s">
        <v>15</v>
      </c>
      <c r="C10" s="5">
        <v>111841.2</v>
      </c>
      <c r="D10" s="5">
        <v>118762.76</v>
      </c>
      <c r="E10" s="5">
        <v>119189</v>
      </c>
      <c r="F10" s="5">
        <v>119189</v>
      </c>
      <c r="G10" s="5">
        <v>119189</v>
      </c>
      <c r="H10" s="14">
        <f t="shared" si="0"/>
        <v>7347.8000000000029</v>
      </c>
      <c r="I10" s="14">
        <f t="shared" si="1"/>
        <v>6.569850824204309</v>
      </c>
      <c r="J10" s="14">
        <f t="shared" si="2"/>
        <v>426.24000000000524</v>
      </c>
      <c r="K10" s="14">
        <f t="shared" si="3"/>
        <v>0.3589003825778434</v>
      </c>
      <c r="L10" s="4"/>
    </row>
    <row r="11" spans="1:13" ht="38.25">
      <c r="A11" s="8" t="s">
        <v>8</v>
      </c>
      <c r="B11" s="7" t="s">
        <v>16</v>
      </c>
      <c r="C11" s="5">
        <v>528.30999999999995</v>
      </c>
      <c r="D11" s="5">
        <v>18.75</v>
      </c>
      <c r="E11" s="5">
        <v>15.6</v>
      </c>
      <c r="F11" s="5">
        <v>17.39</v>
      </c>
      <c r="G11" s="5">
        <v>19.559999999999999</v>
      </c>
      <c r="H11" s="14">
        <f t="shared" si="0"/>
        <v>-512.70999999999992</v>
      </c>
      <c r="I11" s="14">
        <v>0</v>
      </c>
      <c r="J11" s="14">
        <f t="shared" si="2"/>
        <v>-3.1500000000000004</v>
      </c>
      <c r="K11" s="14">
        <f t="shared" si="3"/>
        <v>-16.799999999999997</v>
      </c>
      <c r="L11" s="25" t="s">
        <v>114</v>
      </c>
    </row>
    <row r="12" spans="1:13" ht="47.25">
      <c r="A12" s="8" t="s">
        <v>9</v>
      </c>
      <c r="B12" s="7" t="s">
        <v>17</v>
      </c>
      <c r="C12" s="5">
        <v>37701.74</v>
      </c>
      <c r="D12" s="5">
        <v>40556.74</v>
      </c>
      <c r="E12" s="5">
        <v>40908.86</v>
      </c>
      <c r="F12" s="5">
        <v>39793.15</v>
      </c>
      <c r="G12" s="5">
        <v>39793.15</v>
      </c>
      <c r="H12" s="14">
        <f t="shared" si="0"/>
        <v>3207.1200000000026</v>
      </c>
      <c r="I12" s="14">
        <f t="shared" si="1"/>
        <v>8.5065569917993145</v>
      </c>
      <c r="J12" s="14">
        <f t="shared" si="2"/>
        <v>352.12000000000262</v>
      </c>
      <c r="K12" s="14">
        <f t="shared" si="3"/>
        <v>0.86821573923347728</v>
      </c>
      <c r="L12" s="4"/>
    </row>
    <row r="13" spans="1:13" ht="31.5">
      <c r="A13" s="8" t="s">
        <v>10</v>
      </c>
      <c r="B13" s="7" t="s">
        <v>18</v>
      </c>
      <c r="C13" s="5">
        <v>0</v>
      </c>
      <c r="D13" s="5">
        <v>0</v>
      </c>
      <c r="E13" s="5">
        <v>0</v>
      </c>
      <c r="F13" s="5">
        <v>0</v>
      </c>
      <c r="G13" s="5">
        <v>16695.93</v>
      </c>
      <c r="H13" s="14">
        <f t="shared" si="0"/>
        <v>0</v>
      </c>
      <c r="I13" s="14">
        <v>0</v>
      </c>
      <c r="J13" s="14">
        <f t="shared" si="2"/>
        <v>0</v>
      </c>
      <c r="K13" s="14">
        <v>0</v>
      </c>
      <c r="L13" s="26"/>
    </row>
    <row r="14" spans="1:13" ht="31.5">
      <c r="A14" s="8" t="s">
        <v>100</v>
      </c>
      <c r="B14" s="7" t="s">
        <v>99</v>
      </c>
      <c r="C14" s="5">
        <v>228971.66</v>
      </c>
      <c r="D14" s="5">
        <v>0</v>
      </c>
      <c r="E14" s="5">
        <v>0</v>
      </c>
      <c r="F14" s="5">
        <v>0</v>
      </c>
      <c r="G14" s="5">
        <v>0</v>
      </c>
      <c r="H14" s="14">
        <f t="shared" ref="H14" si="4">E14-C14</f>
        <v>-228971.66</v>
      </c>
      <c r="I14" s="14">
        <v>0</v>
      </c>
      <c r="J14" s="14">
        <f t="shared" ref="J14" si="5">E14-D14</f>
        <v>0</v>
      </c>
      <c r="K14" s="14">
        <v>0</v>
      </c>
      <c r="L14" s="26"/>
      <c r="M14" s="27"/>
    </row>
    <row r="15" spans="1:13">
      <c r="A15" s="8" t="s">
        <v>11</v>
      </c>
      <c r="B15" s="7" t="s">
        <v>19</v>
      </c>
      <c r="C15" s="5">
        <v>0</v>
      </c>
      <c r="D15" s="5">
        <v>23291.31</v>
      </c>
      <c r="E15" s="5">
        <v>40000</v>
      </c>
      <c r="F15" s="5">
        <v>20000</v>
      </c>
      <c r="G15" s="5">
        <v>20000</v>
      </c>
      <c r="H15" s="14">
        <f t="shared" si="0"/>
        <v>40000</v>
      </c>
      <c r="I15" s="14">
        <v>0</v>
      </c>
      <c r="J15" s="14">
        <f t="shared" si="2"/>
        <v>16708.689999999999</v>
      </c>
      <c r="K15" s="14">
        <f t="shared" si="3"/>
        <v>71.737871334845494</v>
      </c>
      <c r="L15" s="25" t="s">
        <v>97</v>
      </c>
    </row>
    <row r="16" spans="1:13">
      <c r="A16" s="8" t="s">
        <v>12</v>
      </c>
      <c r="B16" s="7" t="s">
        <v>20</v>
      </c>
      <c r="C16" s="5">
        <v>278991.32</v>
      </c>
      <c r="D16" s="5">
        <v>292773.34000000003</v>
      </c>
      <c r="E16" s="5">
        <v>293290.08</v>
      </c>
      <c r="F16" s="5">
        <v>294712.11</v>
      </c>
      <c r="G16" s="5">
        <v>294088.73</v>
      </c>
      <c r="H16" s="14">
        <f t="shared" si="0"/>
        <v>14298.760000000009</v>
      </c>
      <c r="I16" s="14">
        <f t="shared" si="1"/>
        <v>5.1251630337459915</v>
      </c>
      <c r="J16" s="14">
        <f t="shared" si="2"/>
        <v>516.73999999999069</v>
      </c>
      <c r="K16" s="14">
        <f t="shared" si="3"/>
        <v>0.17649831094593083</v>
      </c>
      <c r="L16" s="26"/>
    </row>
    <row r="17" spans="1:12" s="6" customFormat="1">
      <c r="A17" s="16" t="s">
        <v>108</v>
      </c>
      <c r="B17" s="20" t="s">
        <v>109</v>
      </c>
      <c r="C17" s="18">
        <f>C18</f>
        <v>4418.2</v>
      </c>
      <c r="D17" s="18">
        <f t="shared" ref="D17:G17" si="6">D18</f>
        <v>0</v>
      </c>
      <c r="E17" s="18">
        <f t="shared" si="6"/>
        <v>0</v>
      </c>
      <c r="F17" s="18">
        <f t="shared" si="6"/>
        <v>0</v>
      </c>
      <c r="G17" s="18">
        <f t="shared" si="6"/>
        <v>0</v>
      </c>
      <c r="H17" s="19">
        <f t="shared" ref="H17:H18" si="7">E17-C17</f>
        <v>-4418.2</v>
      </c>
      <c r="I17" s="19">
        <f t="shared" ref="I17:I18" si="8">(E17/C17*100)-100</f>
        <v>-100</v>
      </c>
      <c r="J17" s="19">
        <f t="shared" ref="J17:J18" si="9">E17-D17</f>
        <v>0</v>
      </c>
      <c r="K17" s="19">
        <v>0</v>
      </c>
      <c r="L17" s="21"/>
    </row>
    <row r="18" spans="1:12" ht="39.6" customHeight="1">
      <c r="A18" s="8" t="s">
        <v>110</v>
      </c>
      <c r="B18" s="7" t="s">
        <v>111</v>
      </c>
      <c r="C18" s="5">
        <v>4418.2</v>
      </c>
      <c r="D18" s="5">
        <v>0</v>
      </c>
      <c r="E18" s="5">
        <v>0</v>
      </c>
      <c r="F18" s="5">
        <v>0</v>
      </c>
      <c r="G18" s="5">
        <v>0</v>
      </c>
      <c r="H18" s="14">
        <f t="shared" si="7"/>
        <v>-4418.2</v>
      </c>
      <c r="I18" s="14">
        <f t="shared" si="8"/>
        <v>-100</v>
      </c>
      <c r="J18" s="14">
        <f t="shared" si="9"/>
        <v>0</v>
      </c>
      <c r="K18" s="14">
        <v>0</v>
      </c>
      <c r="L18" s="26"/>
    </row>
    <row r="19" spans="1:12" s="6" customFormat="1" ht="31.5">
      <c r="A19" s="16" t="s">
        <v>21</v>
      </c>
      <c r="B19" s="20" t="s">
        <v>55</v>
      </c>
      <c r="C19" s="18">
        <f>SUM(C20:C20)</f>
        <v>32577.16</v>
      </c>
      <c r="D19" s="18">
        <f>SUM(D20:D20)</f>
        <v>39657.22</v>
      </c>
      <c r="E19" s="18">
        <f>SUM(E20:E20)</f>
        <v>35867</v>
      </c>
      <c r="F19" s="18">
        <f>SUM(F20:F20)</f>
        <v>33730.79</v>
      </c>
      <c r="G19" s="18">
        <f>SUM(G20:G20)</f>
        <v>33730.79</v>
      </c>
      <c r="H19" s="19">
        <f t="shared" si="0"/>
        <v>3289.84</v>
      </c>
      <c r="I19" s="19">
        <f t="shared" si="1"/>
        <v>10.098608964071758</v>
      </c>
      <c r="J19" s="19">
        <f t="shared" si="2"/>
        <v>-3790.2200000000012</v>
      </c>
      <c r="K19" s="19">
        <f t="shared" si="3"/>
        <v>-9.5574525899697562</v>
      </c>
      <c r="L19" s="21"/>
    </row>
    <row r="20" spans="1:12" ht="47.25">
      <c r="A20" s="8" t="s">
        <v>94</v>
      </c>
      <c r="B20" s="7" t="s">
        <v>92</v>
      </c>
      <c r="C20" s="5">
        <v>32577.16</v>
      </c>
      <c r="D20" s="5">
        <v>39657.22</v>
      </c>
      <c r="E20" s="5">
        <v>35867</v>
      </c>
      <c r="F20" s="5">
        <v>33730.79</v>
      </c>
      <c r="G20" s="5">
        <v>33730.79</v>
      </c>
      <c r="H20" s="14">
        <f t="shared" si="0"/>
        <v>3289.84</v>
      </c>
      <c r="I20" s="14">
        <f t="shared" si="1"/>
        <v>10.098608964071758</v>
      </c>
      <c r="J20" s="14">
        <f t="shared" si="2"/>
        <v>-3790.2200000000012</v>
      </c>
      <c r="K20" s="14">
        <f t="shared" si="3"/>
        <v>-9.5574525899697562</v>
      </c>
      <c r="L20" s="26"/>
    </row>
    <row r="21" spans="1:12" s="6" customFormat="1">
      <c r="A21" s="16" t="s">
        <v>22</v>
      </c>
      <c r="B21" s="20" t="s">
        <v>56</v>
      </c>
      <c r="C21" s="18">
        <f>SUM(C22:C26)</f>
        <v>516554.92</v>
      </c>
      <c r="D21" s="18">
        <f>SUM(D22:D26)</f>
        <v>622945.51</v>
      </c>
      <c r="E21" s="18">
        <f t="shared" ref="E21:G21" si="10">SUM(E22:E26)</f>
        <v>1308157.27</v>
      </c>
      <c r="F21" s="18">
        <f t="shared" si="10"/>
        <v>3741969.4899999998</v>
      </c>
      <c r="G21" s="18">
        <f t="shared" si="10"/>
        <v>55091.590000000004</v>
      </c>
      <c r="H21" s="19">
        <f t="shared" si="0"/>
        <v>791602.35000000009</v>
      </c>
      <c r="I21" s="19">
        <f t="shared" si="1"/>
        <v>153.24650281135646</v>
      </c>
      <c r="J21" s="19">
        <f t="shared" si="2"/>
        <v>685211.76</v>
      </c>
      <c r="K21" s="19">
        <f t="shared" si="3"/>
        <v>109.99545690601417</v>
      </c>
      <c r="L21" s="21"/>
    </row>
    <row r="22" spans="1:12">
      <c r="A22" s="8" t="s">
        <v>23</v>
      </c>
      <c r="B22" s="7" t="s">
        <v>57</v>
      </c>
      <c r="C22" s="5">
        <v>364.69</v>
      </c>
      <c r="D22" s="5">
        <v>386.02</v>
      </c>
      <c r="E22" s="5">
        <v>355.48</v>
      </c>
      <c r="F22" s="5">
        <v>355.48</v>
      </c>
      <c r="G22" s="5">
        <v>355.48</v>
      </c>
      <c r="H22" s="14">
        <f t="shared" si="0"/>
        <v>-9.2099999999999795</v>
      </c>
      <c r="I22" s="14">
        <f t="shared" si="1"/>
        <v>-2.5254325591598246</v>
      </c>
      <c r="J22" s="14">
        <f t="shared" si="2"/>
        <v>-30.539999999999964</v>
      </c>
      <c r="K22" s="14">
        <f t="shared" si="3"/>
        <v>-7.9115071757939859</v>
      </c>
      <c r="L22" s="26"/>
    </row>
    <row r="23" spans="1:12" ht="38.25">
      <c r="A23" s="8" t="s">
        <v>24</v>
      </c>
      <c r="B23" s="7" t="s">
        <v>58</v>
      </c>
      <c r="C23" s="5">
        <v>21292.23</v>
      </c>
      <c r="D23" s="5">
        <v>2612.73</v>
      </c>
      <c r="E23" s="5">
        <v>500</v>
      </c>
      <c r="F23" s="5">
        <v>500</v>
      </c>
      <c r="G23" s="5">
        <v>500</v>
      </c>
      <c r="H23" s="14">
        <f t="shared" si="0"/>
        <v>-20792.23</v>
      </c>
      <c r="I23" s="14">
        <f t="shared" si="1"/>
        <v>-97.651725535559223</v>
      </c>
      <c r="J23" s="14">
        <f t="shared" si="2"/>
        <v>-2112.73</v>
      </c>
      <c r="K23" s="14">
        <f t="shared" si="3"/>
        <v>-80.862928813922593</v>
      </c>
      <c r="L23" s="25" t="s">
        <v>125</v>
      </c>
    </row>
    <row r="24" spans="1:12" ht="51">
      <c r="A24" s="8" t="s">
        <v>25</v>
      </c>
      <c r="B24" s="7" t="s">
        <v>59</v>
      </c>
      <c r="C24" s="5">
        <v>832.65</v>
      </c>
      <c r="D24" s="5">
        <v>3350</v>
      </c>
      <c r="E24" s="5">
        <v>350</v>
      </c>
      <c r="F24" s="5">
        <v>350</v>
      </c>
      <c r="G24" s="5">
        <v>350</v>
      </c>
      <c r="H24" s="14">
        <f t="shared" si="0"/>
        <v>-482.65</v>
      </c>
      <c r="I24" s="14">
        <f t="shared" si="1"/>
        <v>-57.965531736023543</v>
      </c>
      <c r="J24" s="14">
        <f t="shared" si="2"/>
        <v>-3000</v>
      </c>
      <c r="K24" s="14">
        <f t="shared" si="3"/>
        <v>-89.552238805970148</v>
      </c>
      <c r="L24" s="25" t="s">
        <v>126</v>
      </c>
    </row>
    <row r="25" spans="1:12" ht="114.75">
      <c r="A25" s="8" t="s">
        <v>26</v>
      </c>
      <c r="B25" s="7" t="s">
        <v>60</v>
      </c>
      <c r="C25" s="5">
        <v>476350.8</v>
      </c>
      <c r="D25" s="5">
        <v>601901.76</v>
      </c>
      <c r="E25" s="5">
        <v>1304226.79</v>
      </c>
      <c r="F25" s="5">
        <v>3739289.01</v>
      </c>
      <c r="G25" s="5">
        <v>52411.11</v>
      </c>
      <c r="H25" s="14">
        <f t="shared" si="0"/>
        <v>827875.99</v>
      </c>
      <c r="I25" s="14">
        <f t="shared" si="1"/>
        <v>173.79544444976267</v>
      </c>
      <c r="J25" s="14">
        <f t="shared" si="2"/>
        <v>702325.03</v>
      </c>
      <c r="K25" s="14">
        <f t="shared" si="3"/>
        <v>116.68432901741306</v>
      </c>
      <c r="L25" s="25" t="s">
        <v>116</v>
      </c>
    </row>
    <row r="26" spans="1:12" ht="165.75">
      <c r="A26" s="8" t="s">
        <v>27</v>
      </c>
      <c r="B26" s="7" t="s">
        <v>61</v>
      </c>
      <c r="C26" s="5">
        <v>17714.55</v>
      </c>
      <c r="D26" s="5">
        <v>14695</v>
      </c>
      <c r="E26" s="5">
        <v>2725</v>
      </c>
      <c r="F26" s="5">
        <v>1475</v>
      </c>
      <c r="G26" s="5">
        <v>1475</v>
      </c>
      <c r="H26" s="14">
        <f t="shared" si="0"/>
        <v>-14989.55</v>
      </c>
      <c r="I26" s="14">
        <f t="shared" si="1"/>
        <v>-84.617164985844965</v>
      </c>
      <c r="J26" s="14">
        <f t="shared" si="2"/>
        <v>-11970</v>
      </c>
      <c r="K26" s="14">
        <f t="shared" si="3"/>
        <v>-81.456277645457646</v>
      </c>
      <c r="L26" s="25" t="s">
        <v>127</v>
      </c>
    </row>
    <row r="27" spans="1:12" s="6" customFormat="1" ht="31.5">
      <c r="A27" s="16" t="s">
        <v>28</v>
      </c>
      <c r="B27" s="20" t="s">
        <v>62</v>
      </c>
      <c r="C27" s="18">
        <f>SUM(C28:C31)</f>
        <v>817880.55999999994</v>
      </c>
      <c r="D27" s="18">
        <f>SUM(D28:D31)</f>
        <v>1665510.96</v>
      </c>
      <c r="E27" s="18">
        <f t="shared" ref="E27:G27" si="11">SUM(E28:E31)</f>
        <v>730103.18</v>
      </c>
      <c r="F27" s="18">
        <f t="shared" si="11"/>
        <v>535475.04</v>
      </c>
      <c r="G27" s="18">
        <f t="shared" si="11"/>
        <v>392534.61</v>
      </c>
      <c r="H27" s="19">
        <f t="shared" si="0"/>
        <v>-87777.379999999888</v>
      </c>
      <c r="I27" s="19">
        <f t="shared" si="1"/>
        <v>-10.732298124312905</v>
      </c>
      <c r="J27" s="19">
        <f t="shared" si="2"/>
        <v>-935407.77999999991</v>
      </c>
      <c r="K27" s="19">
        <f t="shared" si="3"/>
        <v>-56.163411857704013</v>
      </c>
      <c r="L27" s="21"/>
    </row>
    <row r="28" spans="1:12" ht="38.25">
      <c r="A28" s="8" t="s">
        <v>29</v>
      </c>
      <c r="B28" s="7" t="s">
        <v>63</v>
      </c>
      <c r="C28" s="5">
        <v>124129.41</v>
      </c>
      <c r="D28" s="5">
        <v>342364.64</v>
      </c>
      <c r="E28" s="5">
        <v>16839.16</v>
      </c>
      <c r="F28" s="5">
        <v>2670.94</v>
      </c>
      <c r="G28" s="5">
        <v>2670.94</v>
      </c>
      <c r="H28" s="14">
        <v>94</v>
      </c>
      <c r="I28" s="14">
        <f t="shared" si="1"/>
        <v>-86.434189931298306</v>
      </c>
      <c r="J28" s="14">
        <f t="shared" si="2"/>
        <v>-325525.48000000004</v>
      </c>
      <c r="K28" s="14">
        <f t="shared" si="3"/>
        <v>-95.081513090837888</v>
      </c>
      <c r="L28" s="25" t="s">
        <v>117</v>
      </c>
    </row>
    <row r="29" spans="1:12" ht="38.25">
      <c r="A29" s="8" t="s">
        <v>30</v>
      </c>
      <c r="B29" s="7" t="s">
        <v>64</v>
      </c>
      <c r="C29" s="5">
        <v>72849.8</v>
      </c>
      <c r="D29" s="5">
        <v>409.97</v>
      </c>
      <c r="E29" s="5">
        <v>0</v>
      </c>
      <c r="F29" s="5">
        <v>0</v>
      </c>
      <c r="G29" s="5">
        <v>0</v>
      </c>
      <c r="H29" s="14">
        <f t="shared" si="0"/>
        <v>-72849.8</v>
      </c>
      <c r="I29" s="14">
        <f t="shared" si="1"/>
        <v>-100</v>
      </c>
      <c r="J29" s="14">
        <f t="shared" si="2"/>
        <v>-409.97</v>
      </c>
      <c r="K29" s="14">
        <f t="shared" si="3"/>
        <v>-100</v>
      </c>
      <c r="L29" s="25" t="s">
        <v>118</v>
      </c>
    </row>
    <row r="30" spans="1:12" ht="102">
      <c r="A30" s="8" t="s">
        <v>31</v>
      </c>
      <c r="B30" s="7" t="s">
        <v>65</v>
      </c>
      <c r="C30" s="5">
        <v>599490.5</v>
      </c>
      <c r="D30" s="5">
        <v>1300437.3700000001</v>
      </c>
      <c r="E30" s="5">
        <v>690723.8</v>
      </c>
      <c r="F30" s="5">
        <v>510263.88</v>
      </c>
      <c r="G30" s="5">
        <v>367323.45</v>
      </c>
      <c r="H30" s="14">
        <f t="shared" si="0"/>
        <v>91233.300000000047</v>
      </c>
      <c r="I30" s="14">
        <f t="shared" si="1"/>
        <v>15.218473020006158</v>
      </c>
      <c r="J30" s="14">
        <f t="shared" si="2"/>
        <v>-609713.57000000007</v>
      </c>
      <c r="K30" s="14">
        <f t="shared" si="3"/>
        <v>-46.885269838100697</v>
      </c>
      <c r="L30" s="25" t="s">
        <v>119</v>
      </c>
    </row>
    <row r="31" spans="1:12" ht="31.5">
      <c r="A31" s="8" t="s">
        <v>32</v>
      </c>
      <c r="B31" s="7" t="s">
        <v>66</v>
      </c>
      <c r="C31" s="5">
        <v>21410.85</v>
      </c>
      <c r="D31" s="5">
        <v>22298.98</v>
      </c>
      <c r="E31" s="5">
        <v>22540.22</v>
      </c>
      <c r="F31" s="5">
        <v>22540.22</v>
      </c>
      <c r="G31" s="5">
        <v>22540.22</v>
      </c>
      <c r="H31" s="14">
        <f t="shared" si="0"/>
        <v>1129.3700000000026</v>
      </c>
      <c r="I31" s="14">
        <f t="shared" si="1"/>
        <v>5.2747555561783059</v>
      </c>
      <c r="J31" s="14">
        <f t="shared" si="2"/>
        <v>241.2400000000016</v>
      </c>
      <c r="K31" s="14">
        <f t="shared" si="3"/>
        <v>1.0818432053842884</v>
      </c>
      <c r="L31" s="26"/>
    </row>
    <row r="32" spans="1:12" s="6" customFormat="1">
      <c r="A32" s="16" t="s">
        <v>33</v>
      </c>
      <c r="B32" s="20" t="s">
        <v>67</v>
      </c>
      <c r="C32" s="18">
        <f>C33+C34</f>
        <v>164372.72999999998</v>
      </c>
      <c r="D32" s="18">
        <f>D33+D34</f>
        <v>428792.30000000005</v>
      </c>
      <c r="E32" s="18">
        <f t="shared" ref="E32:G32" si="12">E33+E34</f>
        <v>353018.9</v>
      </c>
      <c r="F32" s="18">
        <f t="shared" si="12"/>
        <v>8000</v>
      </c>
      <c r="G32" s="18">
        <f t="shared" si="12"/>
        <v>8000</v>
      </c>
      <c r="H32" s="19">
        <f t="shared" si="0"/>
        <v>188646.17000000004</v>
      </c>
      <c r="I32" s="19">
        <f t="shared" si="1"/>
        <v>114.76731572201794</v>
      </c>
      <c r="J32" s="19">
        <f t="shared" si="2"/>
        <v>-75773.400000000023</v>
      </c>
      <c r="K32" s="19">
        <f t="shared" si="3"/>
        <v>-17.671352773825461</v>
      </c>
      <c r="L32" s="21"/>
    </row>
    <row r="33" spans="1:12" ht="25.5">
      <c r="A33" s="8" t="s">
        <v>34</v>
      </c>
      <c r="B33" s="7" t="s">
        <v>68</v>
      </c>
      <c r="C33" s="5">
        <v>4445.74</v>
      </c>
      <c r="D33" s="5">
        <v>7885.71</v>
      </c>
      <c r="E33" s="5">
        <v>10000</v>
      </c>
      <c r="F33" s="5">
        <v>8000</v>
      </c>
      <c r="G33" s="5">
        <v>8000</v>
      </c>
      <c r="H33" s="14">
        <f t="shared" si="0"/>
        <v>5554.26</v>
      </c>
      <c r="I33" s="14">
        <f t="shared" si="1"/>
        <v>124.93443161318476</v>
      </c>
      <c r="J33" s="14">
        <f t="shared" si="2"/>
        <v>2114.29</v>
      </c>
      <c r="K33" s="14">
        <f t="shared" si="3"/>
        <v>26.811663122280677</v>
      </c>
      <c r="L33" s="25" t="s">
        <v>120</v>
      </c>
    </row>
    <row r="34" spans="1:12" ht="51">
      <c r="A34" s="8" t="s">
        <v>35</v>
      </c>
      <c r="B34" s="7" t="s">
        <v>69</v>
      </c>
      <c r="C34" s="5">
        <v>159926.99</v>
      </c>
      <c r="D34" s="5">
        <v>420906.59</v>
      </c>
      <c r="E34" s="5">
        <v>343018.9</v>
      </c>
      <c r="F34" s="5">
        <v>0</v>
      </c>
      <c r="G34" s="5">
        <v>0</v>
      </c>
      <c r="H34" s="14">
        <f t="shared" si="0"/>
        <v>183091.91000000003</v>
      </c>
      <c r="I34" s="14">
        <v>0</v>
      </c>
      <c r="J34" s="14">
        <f t="shared" si="2"/>
        <v>-77887.69</v>
      </c>
      <c r="K34" s="14">
        <f t="shared" si="3"/>
        <v>-18.504744722576092</v>
      </c>
      <c r="L34" s="25" t="s">
        <v>121</v>
      </c>
    </row>
    <row r="35" spans="1:12" s="6" customFormat="1">
      <c r="A35" s="16" t="s">
        <v>36</v>
      </c>
      <c r="B35" s="20" t="s">
        <v>70</v>
      </c>
      <c r="C35" s="18">
        <f>SUM(C36:C40)</f>
        <v>2067961.3199999998</v>
      </c>
      <c r="D35" s="18">
        <f>SUM(D36:D40)</f>
        <v>2585986.37</v>
      </c>
      <c r="E35" s="18">
        <f t="shared" ref="E35:G35" si="13">SUM(E36:E40)</f>
        <v>3798079.46</v>
      </c>
      <c r="F35" s="18">
        <f t="shared" si="13"/>
        <v>2169215.5100000002</v>
      </c>
      <c r="G35" s="18">
        <f t="shared" si="13"/>
        <v>2169215.5100000002</v>
      </c>
      <c r="H35" s="19">
        <f t="shared" si="0"/>
        <v>1730118.1400000001</v>
      </c>
      <c r="I35" s="19">
        <f t="shared" si="1"/>
        <v>83.662983599712618</v>
      </c>
      <c r="J35" s="19">
        <f t="shared" si="2"/>
        <v>1212093.0899999999</v>
      </c>
      <c r="K35" s="19">
        <f t="shared" si="3"/>
        <v>46.871596233509905</v>
      </c>
      <c r="L35" s="21"/>
    </row>
    <row r="36" spans="1:12">
      <c r="A36" s="8" t="s">
        <v>37</v>
      </c>
      <c r="B36" s="7" t="s">
        <v>71</v>
      </c>
      <c r="C36" s="5">
        <v>756388.11</v>
      </c>
      <c r="D36" s="5">
        <v>901809.35</v>
      </c>
      <c r="E36" s="5">
        <v>821428.73</v>
      </c>
      <c r="F36" s="5">
        <v>805279.82</v>
      </c>
      <c r="G36" s="5">
        <v>805279.82</v>
      </c>
      <c r="H36" s="14">
        <f t="shared" si="0"/>
        <v>65040.619999999995</v>
      </c>
      <c r="I36" s="14">
        <f t="shared" si="1"/>
        <v>8.5988422002032792</v>
      </c>
      <c r="J36" s="14">
        <f t="shared" si="2"/>
        <v>-80380.62</v>
      </c>
      <c r="K36" s="14">
        <f t="shared" si="3"/>
        <v>-8.9132608793643584</v>
      </c>
      <c r="L36" s="4"/>
    </row>
    <row r="37" spans="1:12" ht="89.25">
      <c r="A37" s="8" t="s">
        <v>38</v>
      </c>
      <c r="B37" s="7" t="s">
        <v>72</v>
      </c>
      <c r="C37" s="5">
        <v>1124089.1299999999</v>
      </c>
      <c r="D37" s="5">
        <v>1489263.49</v>
      </c>
      <c r="E37" s="5">
        <v>2773868.03</v>
      </c>
      <c r="F37" s="5">
        <v>1169096.17</v>
      </c>
      <c r="G37" s="5">
        <v>1169096.17</v>
      </c>
      <c r="H37" s="14">
        <f t="shared" si="0"/>
        <v>1649778.9</v>
      </c>
      <c r="I37" s="14">
        <f t="shared" si="1"/>
        <v>146.76584409280787</v>
      </c>
      <c r="J37" s="14">
        <f t="shared" si="2"/>
        <v>1284604.5399999998</v>
      </c>
      <c r="K37" s="14">
        <f t="shared" si="3"/>
        <v>86.257707156978654</v>
      </c>
      <c r="L37" s="25" t="s">
        <v>122</v>
      </c>
    </row>
    <row r="38" spans="1:12">
      <c r="A38" s="8" t="s">
        <v>39</v>
      </c>
      <c r="B38" s="7" t="s">
        <v>73</v>
      </c>
      <c r="C38" s="5">
        <v>125317.26</v>
      </c>
      <c r="D38" s="5">
        <v>128091.04</v>
      </c>
      <c r="E38" s="5">
        <v>134882.09</v>
      </c>
      <c r="F38" s="5">
        <v>126938.91</v>
      </c>
      <c r="G38" s="5">
        <v>126938.91</v>
      </c>
      <c r="H38" s="14">
        <f t="shared" si="0"/>
        <v>9564.8300000000017</v>
      </c>
      <c r="I38" s="14">
        <f t="shared" si="1"/>
        <v>7.6324921243889179</v>
      </c>
      <c r="J38" s="14">
        <f t="shared" si="2"/>
        <v>6791.0500000000029</v>
      </c>
      <c r="K38" s="14">
        <f t="shared" si="3"/>
        <v>5.3017369520928241</v>
      </c>
      <c r="L38" s="4"/>
    </row>
    <row r="39" spans="1:12">
      <c r="A39" s="8" t="s">
        <v>40</v>
      </c>
      <c r="B39" s="7" t="s">
        <v>74</v>
      </c>
      <c r="C39" s="5">
        <v>14086.5</v>
      </c>
      <c r="D39" s="5">
        <v>4131.1400000000003</v>
      </c>
      <c r="E39" s="5">
        <v>4532.45</v>
      </c>
      <c r="F39" s="5">
        <v>4532.45</v>
      </c>
      <c r="G39" s="5">
        <v>4532.45</v>
      </c>
      <c r="H39" s="14">
        <f t="shared" si="0"/>
        <v>-9554.0499999999993</v>
      </c>
      <c r="I39" s="14">
        <f t="shared" si="1"/>
        <v>-67.824157881659744</v>
      </c>
      <c r="J39" s="14">
        <f t="shared" si="2"/>
        <v>401.30999999999949</v>
      </c>
      <c r="K39" s="14">
        <f t="shared" si="3"/>
        <v>9.7142677323934521</v>
      </c>
      <c r="L39" s="26"/>
    </row>
    <row r="40" spans="1:12">
      <c r="A40" s="8" t="s">
        <v>41</v>
      </c>
      <c r="B40" s="7" t="s">
        <v>75</v>
      </c>
      <c r="C40" s="5">
        <v>48080.32</v>
      </c>
      <c r="D40" s="5">
        <v>62691.35</v>
      </c>
      <c r="E40" s="5">
        <v>63368.160000000003</v>
      </c>
      <c r="F40" s="5">
        <v>63368.160000000003</v>
      </c>
      <c r="G40" s="5">
        <v>63368.160000000003</v>
      </c>
      <c r="H40" s="14">
        <f t="shared" si="0"/>
        <v>15287.840000000004</v>
      </c>
      <c r="I40" s="14">
        <f t="shared" si="1"/>
        <v>31.796460589280599</v>
      </c>
      <c r="J40" s="14">
        <f t="shared" si="2"/>
        <v>676.81000000000495</v>
      </c>
      <c r="K40" s="14">
        <f t="shared" si="3"/>
        <v>1.0795907250362262</v>
      </c>
      <c r="L40" s="26"/>
    </row>
    <row r="41" spans="1:12" s="6" customFormat="1">
      <c r="A41" s="16" t="s">
        <v>42</v>
      </c>
      <c r="B41" s="20" t="s">
        <v>76</v>
      </c>
      <c r="C41" s="18">
        <f>SUM(C42:C43)</f>
        <v>98826.239999999991</v>
      </c>
      <c r="D41" s="18">
        <f>SUM(D42:D43)</f>
        <v>248547.75</v>
      </c>
      <c r="E41" s="18">
        <f t="shared" ref="E41:G41" si="14">SUM(E42:E43)</f>
        <v>107909.16</v>
      </c>
      <c r="F41" s="18">
        <f t="shared" si="14"/>
        <v>105695.24</v>
      </c>
      <c r="G41" s="18">
        <f t="shared" si="14"/>
        <v>105096.31</v>
      </c>
      <c r="H41" s="19">
        <f t="shared" si="0"/>
        <v>9082.9200000000128</v>
      </c>
      <c r="I41" s="19">
        <f t="shared" si="1"/>
        <v>9.1907979095430647</v>
      </c>
      <c r="J41" s="19">
        <f t="shared" si="2"/>
        <v>-140638.59</v>
      </c>
      <c r="K41" s="19">
        <f t="shared" si="3"/>
        <v>-56.584133229932675</v>
      </c>
      <c r="L41" s="21"/>
    </row>
    <row r="42" spans="1:12" ht="89.25">
      <c r="A42" s="8" t="s">
        <v>43</v>
      </c>
      <c r="B42" s="7" t="s">
        <v>77</v>
      </c>
      <c r="C42" s="5">
        <v>92488.51</v>
      </c>
      <c r="D42" s="5">
        <v>238940.19</v>
      </c>
      <c r="E42" s="5">
        <v>98196</v>
      </c>
      <c r="F42" s="5">
        <v>95982.080000000002</v>
      </c>
      <c r="G42" s="5">
        <v>95383.15</v>
      </c>
      <c r="H42" s="14">
        <f t="shared" si="0"/>
        <v>5707.4900000000052</v>
      </c>
      <c r="I42" s="14">
        <f t="shared" si="1"/>
        <v>6.171026000959472</v>
      </c>
      <c r="J42" s="14">
        <f t="shared" si="2"/>
        <v>-140744.19</v>
      </c>
      <c r="K42" s="14">
        <f t="shared" si="3"/>
        <v>-58.903523095047348</v>
      </c>
      <c r="L42" s="25" t="s">
        <v>123</v>
      </c>
    </row>
    <row r="43" spans="1:12" ht="31.5">
      <c r="A43" s="8" t="s">
        <v>44</v>
      </c>
      <c r="B43" s="7" t="s">
        <v>78</v>
      </c>
      <c r="C43" s="5">
        <v>6337.73</v>
      </c>
      <c r="D43" s="5">
        <v>9607.56</v>
      </c>
      <c r="E43" s="5">
        <v>9713.16</v>
      </c>
      <c r="F43" s="5">
        <v>9713.16</v>
      </c>
      <c r="G43" s="5">
        <v>9713.16</v>
      </c>
      <c r="H43" s="14">
        <f t="shared" si="0"/>
        <v>3375.4300000000003</v>
      </c>
      <c r="I43" s="14">
        <f t="shared" si="1"/>
        <v>53.259289998153918</v>
      </c>
      <c r="J43" s="14">
        <f t="shared" si="2"/>
        <v>105.60000000000036</v>
      </c>
      <c r="K43" s="14">
        <f t="shared" si="3"/>
        <v>1.0991344316350933</v>
      </c>
      <c r="L43" s="26"/>
    </row>
    <row r="44" spans="1:12" s="6" customFormat="1">
      <c r="A44" s="16" t="s">
        <v>45</v>
      </c>
      <c r="B44" s="20" t="s">
        <v>79</v>
      </c>
      <c r="C44" s="18">
        <f>SUM(C45:C47)</f>
        <v>1696424.7200000002</v>
      </c>
      <c r="D44" s="18">
        <f>SUM(D45:D47)</f>
        <v>1234961.06</v>
      </c>
      <c r="E44" s="18">
        <f t="shared" ref="E44:G44" si="15">SUM(E45:E47)</f>
        <v>922253.19000000006</v>
      </c>
      <c r="F44" s="18">
        <f t="shared" si="15"/>
        <v>857068.03000000014</v>
      </c>
      <c r="G44" s="18">
        <f t="shared" si="15"/>
        <v>832679.76</v>
      </c>
      <c r="H44" s="19">
        <f t="shared" si="0"/>
        <v>-774171.53000000014</v>
      </c>
      <c r="I44" s="19">
        <f t="shared" si="1"/>
        <v>-45.635478006946286</v>
      </c>
      <c r="J44" s="19">
        <f t="shared" si="2"/>
        <v>-312707.87</v>
      </c>
      <c r="K44" s="19">
        <f t="shared" si="3"/>
        <v>-25.321273692629632</v>
      </c>
      <c r="L44" s="21"/>
    </row>
    <row r="45" spans="1:12">
      <c r="A45" s="8" t="s">
        <v>46</v>
      </c>
      <c r="B45" s="7" t="s">
        <v>80</v>
      </c>
      <c r="C45" s="5">
        <v>645195.09</v>
      </c>
      <c r="D45" s="5">
        <v>633225.38</v>
      </c>
      <c r="E45" s="5">
        <v>600352.04</v>
      </c>
      <c r="F45" s="5">
        <v>595782.06000000006</v>
      </c>
      <c r="G45" s="5">
        <v>588010.79</v>
      </c>
      <c r="H45" s="14">
        <f t="shared" si="0"/>
        <v>-44843.04999999993</v>
      </c>
      <c r="I45" s="14">
        <f t="shared" si="1"/>
        <v>-6.9503086268061907</v>
      </c>
      <c r="J45" s="14">
        <f t="shared" si="2"/>
        <v>-32873.339999999967</v>
      </c>
      <c r="K45" s="14">
        <f t="shared" si="3"/>
        <v>-5.1914122583020799</v>
      </c>
      <c r="L45" s="4"/>
    </row>
    <row r="46" spans="1:12" ht="38.25">
      <c r="A46" s="8" t="s">
        <v>47</v>
      </c>
      <c r="B46" s="7" t="s">
        <v>81</v>
      </c>
      <c r="C46" s="5">
        <v>997003.78</v>
      </c>
      <c r="D46" s="5">
        <v>545803.67000000004</v>
      </c>
      <c r="E46" s="5">
        <v>265726.5</v>
      </c>
      <c r="F46" s="5">
        <v>205111.42</v>
      </c>
      <c r="G46" s="5">
        <v>188494.61</v>
      </c>
      <c r="H46" s="14">
        <f t="shared" si="0"/>
        <v>-731277.28</v>
      </c>
      <c r="I46" s="14">
        <f t="shared" si="1"/>
        <v>-73.347493226154072</v>
      </c>
      <c r="J46" s="14">
        <f t="shared" si="2"/>
        <v>-280077.17000000004</v>
      </c>
      <c r="K46" s="14">
        <f t="shared" si="3"/>
        <v>-51.314636634817795</v>
      </c>
      <c r="L46" s="25" t="s">
        <v>114</v>
      </c>
    </row>
    <row r="47" spans="1:12">
      <c r="A47" s="8" t="s">
        <v>48</v>
      </c>
      <c r="B47" s="7" t="s">
        <v>82</v>
      </c>
      <c r="C47" s="5">
        <v>54225.85</v>
      </c>
      <c r="D47" s="5">
        <v>55932.01</v>
      </c>
      <c r="E47" s="5">
        <v>56174.65</v>
      </c>
      <c r="F47" s="5">
        <v>56174.55</v>
      </c>
      <c r="G47" s="5">
        <v>56174.36</v>
      </c>
      <c r="H47" s="14">
        <f t="shared" si="0"/>
        <v>1948.8000000000029</v>
      </c>
      <c r="I47" s="14">
        <f t="shared" si="1"/>
        <v>3.5938579109409972</v>
      </c>
      <c r="J47" s="14">
        <f t="shared" si="2"/>
        <v>242.63999999999942</v>
      </c>
      <c r="K47" s="14">
        <f t="shared" si="3"/>
        <v>0.43381240903018181</v>
      </c>
      <c r="L47" s="4"/>
    </row>
    <row r="48" spans="1:12" s="6" customFormat="1">
      <c r="A48" s="16" t="s">
        <v>49</v>
      </c>
      <c r="B48" s="20" t="s">
        <v>83</v>
      </c>
      <c r="C48" s="18">
        <f>SUM(C49:C52)</f>
        <v>122245.69000000002</v>
      </c>
      <c r="D48" s="18">
        <f t="shared" ref="D48:G48" si="16">SUM(D49:D52)</f>
        <v>303009.94</v>
      </c>
      <c r="E48" s="18">
        <f t="shared" si="16"/>
        <v>145887.62000000002</v>
      </c>
      <c r="F48" s="18">
        <f t="shared" si="16"/>
        <v>124680.74</v>
      </c>
      <c r="G48" s="18">
        <f t="shared" si="16"/>
        <v>124680.74</v>
      </c>
      <c r="H48" s="19">
        <f t="shared" si="0"/>
        <v>23641.930000000008</v>
      </c>
      <c r="I48" s="19">
        <f t="shared" si="1"/>
        <v>19.33968387760747</v>
      </c>
      <c r="J48" s="19">
        <f t="shared" si="2"/>
        <v>-157122.31999999998</v>
      </c>
      <c r="K48" s="19">
        <f t="shared" si="3"/>
        <v>-51.853850075017334</v>
      </c>
      <c r="L48" s="21"/>
    </row>
    <row r="49" spans="1:12">
      <c r="A49" s="8" t="s">
        <v>50</v>
      </c>
      <c r="B49" s="7" t="s">
        <v>84</v>
      </c>
      <c r="C49" s="5">
        <v>97244.57</v>
      </c>
      <c r="D49" s="5">
        <v>9818.86</v>
      </c>
      <c r="E49" s="5">
        <v>10217.26</v>
      </c>
      <c r="F49" s="5">
        <v>10486.29</v>
      </c>
      <c r="G49" s="5">
        <v>10486.29</v>
      </c>
      <c r="H49" s="14">
        <f t="shared" si="0"/>
        <v>-87027.310000000012</v>
      </c>
      <c r="I49" s="14">
        <f t="shared" si="1"/>
        <v>-89.493233401104035</v>
      </c>
      <c r="J49" s="14">
        <f t="shared" si="2"/>
        <v>398.39999999999964</v>
      </c>
      <c r="K49" s="14">
        <f t="shared" si="3"/>
        <v>4.057497509894219</v>
      </c>
      <c r="L49" s="4"/>
    </row>
    <row r="50" spans="1:12" ht="165.75">
      <c r="A50" s="8" t="s">
        <v>51</v>
      </c>
      <c r="B50" s="7" t="s">
        <v>85</v>
      </c>
      <c r="C50" s="5">
        <v>20954.349999999999</v>
      </c>
      <c r="D50" s="5">
        <v>166187.75</v>
      </c>
      <c r="E50" s="5">
        <v>5188.8100000000004</v>
      </c>
      <c r="F50" s="5">
        <v>5000</v>
      </c>
      <c r="G50" s="5">
        <v>5000</v>
      </c>
      <c r="H50" s="14">
        <f t="shared" si="0"/>
        <v>-15765.539999999997</v>
      </c>
      <c r="I50" s="14">
        <f t="shared" si="1"/>
        <v>-75.237552107319004</v>
      </c>
      <c r="J50" s="14">
        <f t="shared" si="2"/>
        <v>-160998.94</v>
      </c>
      <c r="K50" s="14">
        <f t="shared" si="3"/>
        <v>-96.87774219218926</v>
      </c>
      <c r="L50" s="25" t="s">
        <v>124</v>
      </c>
    </row>
    <row r="51" spans="1:12">
      <c r="A51" s="8" t="s">
        <v>112</v>
      </c>
      <c r="B51" s="7" t="s">
        <v>113</v>
      </c>
      <c r="C51" s="5">
        <v>0</v>
      </c>
      <c r="D51" s="5">
        <v>122690.75</v>
      </c>
      <c r="E51" s="5">
        <v>126121.32</v>
      </c>
      <c r="F51" s="5">
        <v>104834.22</v>
      </c>
      <c r="G51" s="5">
        <v>104834.22</v>
      </c>
      <c r="H51" s="14">
        <f t="shared" ref="H51" si="17">E51-C51</f>
        <v>126121.32</v>
      </c>
      <c r="I51" s="14">
        <v>0</v>
      </c>
      <c r="J51" s="14">
        <f t="shared" ref="J51" si="18">E51-D51</f>
        <v>3430.570000000007</v>
      </c>
      <c r="K51" s="14">
        <f t="shared" ref="K51" si="19">(E51/D51*100)-100</f>
        <v>2.7961113612884532</v>
      </c>
      <c r="L51" s="26"/>
    </row>
    <row r="52" spans="1:12" ht="31.5">
      <c r="A52" s="8" t="s">
        <v>52</v>
      </c>
      <c r="B52" s="7" t="s">
        <v>86</v>
      </c>
      <c r="C52" s="5">
        <v>4046.77</v>
      </c>
      <c r="D52" s="5">
        <v>4312.58</v>
      </c>
      <c r="E52" s="5">
        <v>4360.2299999999996</v>
      </c>
      <c r="F52" s="5">
        <v>4360.2299999999996</v>
      </c>
      <c r="G52" s="5">
        <v>4360.2299999999996</v>
      </c>
      <c r="H52" s="14">
        <f t="shared" si="0"/>
        <v>313.45999999999958</v>
      </c>
      <c r="I52" s="14">
        <f t="shared" si="1"/>
        <v>7.7459307052291138</v>
      </c>
      <c r="J52" s="14">
        <f t="shared" ref="J52" si="20">E52-D52</f>
        <v>47.649999999999636</v>
      </c>
      <c r="K52" s="14">
        <f t="shared" ref="K52" si="21">(E52/D52*100)-100</f>
        <v>1.1049070394056457</v>
      </c>
      <c r="L52" s="4"/>
    </row>
    <row r="53" spans="1:12" s="6" customFormat="1" ht="31.5">
      <c r="A53" s="16" t="s">
        <v>53</v>
      </c>
      <c r="B53" s="20" t="s">
        <v>87</v>
      </c>
      <c r="C53" s="18">
        <f>C54</f>
        <v>6921.11</v>
      </c>
      <c r="D53" s="18">
        <f>D54</f>
        <v>3096.15</v>
      </c>
      <c r="E53" s="18">
        <f t="shared" ref="E53:G53" si="22">E54</f>
        <v>75000</v>
      </c>
      <c r="F53" s="18">
        <f t="shared" si="22"/>
        <v>75000</v>
      </c>
      <c r="G53" s="18">
        <f t="shared" si="22"/>
        <v>75000</v>
      </c>
      <c r="H53" s="19">
        <f t="shared" si="0"/>
        <v>68078.89</v>
      </c>
      <c r="I53" s="19">
        <f t="shared" si="1"/>
        <v>983.64120784093893</v>
      </c>
      <c r="J53" s="19">
        <f t="shared" si="2"/>
        <v>71903.850000000006</v>
      </c>
      <c r="K53" s="19">
        <f t="shared" si="3"/>
        <v>2322.3632575941087</v>
      </c>
      <c r="L53" s="21"/>
    </row>
    <row r="54" spans="1:12" ht="114.75">
      <c r="A54" s="13" t="s">
        <v>54</v>
      </c>
      <c r="B54" s="24" t="s">
        <v>93</v>
      </c>
      <c r="C54" s="5">
        <v>6921.11</v>
      </c>
      <c r="D54" s="5">
        <v>3096.15</v>
      </c>
      <c r="E54" s="5">
        <v>75000</v>
      </c>
      <c r="F54" s="5">
        <v>75000</v>
      </c>
      <c r="G54" s="5">
        <v>75000</v>
      </c>
      <c r="H54" s="14">
        <f t="shared" si="0"/>
        <v>68078.89</v>
      </c>
      <c r="I54" s="14">
        <f t="shared" si="1"/>
        <v>983.64120784093893</v>
      </c>
      <c r="J54" s="14">
        <f t="shared" si="2"/>
        <v>71903.850000000006</v>
      </c>
      <c r="K54" s="14">
        <f t="shared" si="3"/>
        <v>2322.3632575941087</v>
      </c>
      <c r="L54" s="25" t="s">
        <v>115</v>
      </c>
    </row>
    <row r="55" spans="1:12" s="6" customFormat="1">
      <c r="A55" s="23"/>
      <c r="B55" s="22" t="s">
        <v>96</v>
      </c>
      <c r="C55" s="18">
        <f>C7+C17+C19+C21+C27+C32+C35+C41+C44+C48+C53</f>
        <v>6201532.5100000016</v>
      </c>
      <c r="D55" s="18">
        <f t="shared" ref="D55:G55" si="23">D7+D17+D19+D21+D27+D32+D35+D41+D44+D48+D53</f>
        <v>7624381.2000000002</v>
      </c>
      <c r="E55" s="18">
        <f t="shared" si="23"/>
        <v>7986353.6300000008</v>
      </c>
      <c r="F55" s="18">
        <f t="shared" si="23"/>
        <v>8141220.7999999998</v>
      </c>
      <c r="G55" s="18">
        <f t="shared" si="23"/>
        <v>4302489.99</v>
      </c>
      <c r="H55" s="19"/>
      <c r="I55" s="19"/>
      <c r="J55" s="19"/>
      <c r="K55" s="19"/>
      <c r="L55" s="21"/>
    </row>
    <row r="56" spans="1:12">
      <c r="A56" s="33" t="s">
        <v>95</v>
      </c>
      <c r="B56" s="34"/>
      <c r="C56" s="5"/>
      <c r="D56" s="5"/>
      <c r="E56" s="4"/>
      <c r="F56" s="14">
        <v>63000</v>
      </c>
      <c r="G56" s="14">
        <v>117000</v>
      </c>
      <c r="H56" s="14">
        <f t="shared" si="0"/>
        <v>0</v>
      </c>
      <c r="I56" s="14">
        <v>0</v>
      </c>
      <c r="J56" s="14">
        <f t="shared" si="2"/>
        <v>0</v>
      </c>
      <c r="K56" s="14">
        <v>0</v>
      </c>
      <c r="L56" s="4"/>
    </row>
    <row r="57" spans="1:12" s="6" customFormat="1">
      <c r="A57" s="16"/>
      <c r="B57" s="22" t="s">
        <v>0</v>
      </c>
      <c r="C57" s="18">
        <f>C55+C56</f>
        <v>6201532.5100000016</v>
      </c>
      <c r="D57" s="18">
        <f t="shared" ref="D57:G57" si="24">D55+D56</f>
        <v>7624381.2000000002</v>
      </c>
      <c r="E57" s="18">
        <f t="shared" si="24"/>
        <v>7986353.6300000008</v>
      </c>
      <c r="F57" s="18">
        <f t="shared" si="24"/>
        <v>8204220.7999999998</v>
      </c>
      <c r="G57" s="18">
        <f t="shared" si="24"/>
        <v>4419489.99</v>
      </c>
      <c r="H57" s="19">
        <f t="shared" si="0"/>
        <v>1784821.1199999992</v>
      </c>
      <c r="I57" s="19">
        <f t="shared" si="1"/>
        <v>28.780323526837378</v>
      </c>
      <c r="J57" s="19">
        <f t="shared" si="2"/>
        <v>361972.43000000063</v>
      </c>
      <c r="K57" s="19">
        <f t="shared" si="3"/>
        <v>4.7475646941682328</v>
      </c>
      <c r="L57" s="21"/>
    </row>
    <row r="58" spans="1:12">
      <c r="B58" s="3"/>
      <c r="C58" s="3"/>
    </row>
  </sheetData>
  <autoFilter ref="A6:K57" xr:uid="{00000000-0009-0000-0000-000000000000}"/>
  <mergeCells count="13">
    <mergeCell ref="B1:K1"/>
    <mergeCell ref="L4:L5"/>
    <mergeCell ref="E3:G3"/>
    <mergeCell ref="A56:B56"/>
    <mergeCell ref="G4:G5"/>
    <mergeCell ref="A4:A5"/>
    <mergeCell ref="E4:E5"/>
    <mergeCell ref="F4:F5"/>
    <mergeCell ref="D4:D5"/>
    <mergeCell ref="C4:C5"/>
    <mergeCell ref="J4:K4"/>
    <mergeCell ref="H4:I4"/>
    <mergeCell ref="B4:B5"/>
  </mergeCells>
  <pageMargins left="0.19685039370078741" right="0.19685039370078741" top="0.59055118110236227" bottom="0.39370078740157483" header="0.51181102362204722" footer="0.51181102362204722"/>
  <pageSetup paperSize="9" scale="48" fitToHeight="2" orientation="landscape" r:id="rId1"/>
  <headerFooter alignWithMargins="0">
    <oddFooter>&amp;CСтраница &amp;P из &amp;N</oddFoot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проект 2024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superuser</cp:lastModifiedBy>
  <cp:lastPrinted>2023-11-22T12:18:33Z</cp:lastPrinted>
  <dcterms:created xsi:type="dcterms:W3CDTF">2022-04-02T07:54:25Z</dcterms:created>
  <dcterms:modified xsi:type="dcterms:W3CDTF">2023-11-23T06:44:41Z</dcterms:modified>
</cp:coreProperties>
</file>