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3695" windowHeight="12840" tabRatio="907"/>
  </bookViews>
  <sheets>
    <sheet name="пиложение 2" sheetId="10" r:id="rId1"/>
    <sheet name="приложение 1" sheetId="11" r:id="rId2"/>
  </sheets>
  <definedNames>
    <definedName name="_xlnm._FilterDatabase" localSheetId="0" hidden="1">'пиложение 2'!$B$8:$G$199</definedName>
    <definedName name="_xlnm._FilterDatabase" localSheetId="1" hidden="1">'приложение 1'!$B$8:$K$91</definedName>
    <definedName name="_xlnm.Print_Titles" localSheetId="0">'пиложение 2'!$5:$8</definedName>
    <definedName name="_xlnm.Print_Area" localSheetId="0">'пиложение 2'!$B$1:$G$202</definedName>
    <definedName name="_xlnm.Print_Area" localSheetId="1">'приложение 1'!$A$1:$K$96</definedName>
  </definedNames>
  <calcPr calcId="124519"/>
</workbook>
</file>

<file path=xl/calcChain.xml><?xml version="1.0" encoding="utf-8"?>
<calcChain xmlns="http://schemas.openxmlformats.org/spreadsheetml/2006/main">
  <c r="E120" i="10"/>
  <c r="G120"/>
  <c r="F120"/>
  <c r="G107"/>
  <c r="F15"/>
  <c r="G15"/>
  <c r="E135"/>
  <c r="E107"/>
  <c r="K9" i="11"/>
  <c r="I9"/>
  <c r="J9"/>
  <c r="J10" s="1"/>
  <c r="K31"/>
  <c r="J31"/>
  <c r="K30"/>
  <c r="J30"/>
  <c r="I30"/>
  <c r="I70"/>
  <c r="J69"/>
  <c r="K69"/>
  <c r="J12"/>
  <c r="K48"/>
  <c r="J48"/>
  <c r="I43"/>
  <c r="I45"/>
  <c r="I48" s="1"/>
  <c r="E113" i="10"/>
  <c r="E91"/>
  <c r="G49"/>
  <c r="E24"/>
  <c r="K54" i="11"/>
  <c r="J54"/>
  <c r="K21"/>
  <c r="K15" s="1"/>
  <c r="J21"/>
  <c r="I21"/>
  <c r="I18"/>
  <c r="K28"/>
  <c r="J28"/>
  <c r="K24"/>
  <c r="J24"/>
  <c r="I24"/>
  <c r="G141" i="10"/>
  <c r="G125"/>
  <c r="F66"/>
  <c r="F37"/>
  <c r="E150" l="1"/>
  <c r="F135"/>
  <c r="G135"/>
  <c r="F40"/>
  <c r="G40"/>
  <c r="E40"/>
  <c r="F98"/>
  <c r="G85"/>
  <c r="F85"/>
  <c r="E83"/>
  <c r="E82" s="1"/>
  <c r="F82"/>
  <c r="G82"/>
  <c r="G69"/>
  <c r="G10" s="1"/>
  <c r="G16" s="1"/>
  <c r="F69"/>
  <c r="F10" s="1"/>
  <c r="E69"/>
  <c r="E68" s="1"/>
  <c r="E10"/>
  <c r="N10" s="1"/>
  <c r="F169"/>
  <c r="G169"/>
  <c r="F107"/>
  <c r="E127"/>
  <c r="E96"/>
  <c r="F93"/>
  <c r="E93"/>
  <c r="E88"/>
  <c r="F27"/>
  <c r="G27"/>
  <c r="E27"/>
  <c r="E51"/>
  <c r="F9" l="1"/>
  <c r="P10"/>
  <c r="G68"/>
  <c r="F68"/>
  <c r="O68" s="1"/>
  <c r="E9"/>
  <c r="J37" i="11" l="1"/>
  <c r="I37"/>
  <c r="I22"/>
  <c r="J22"/>
  <c r="K22"/>
  <c r="I32" l="1"/>
  <c r="I13" s="1"/>
  <c r="G154" i="10" l="1"/>
  <c r="F101"/>
  <c r="G111"/>
  <c r="G91" l="1"/>
  <c r="G79" l="1"/>
  <c r="G66" l="1"/>
  <c r="G37"/>
  <c r="G46" l="1"/>
  <c r="F46"/>
  <c r="G34"/>
  <c r="F34"/>
  <c r="G99"/>
  <c r="F96"/>
  <c r="G93"/>
  <c r="G96" s="1"/>
  <c r="F88"/>
  <c r="G88"/>
  <c r="G101" l="1"/>
  <c r="G98"/>
  <c r="F129"/>
  <c r="I54" i="11" l="1"/>
  <c r="J15"/>
  <c r="I15"/>
  <c r="J32" l="1"/>
  <c r="K32"/>
  <c r="J84"/>
  <c r="K84"/>
  <c r="I84"/>
  <c r="J77"/>
  <c r="K77"/>
  <c r="I77"/>
  <c r="J79"/>
  <c r="K79"/>
  <c r="I79"/>
  <c r="I69" s="1"/>
  <c r="K12"/>
  <c r="J65"/>
  <c r="K65"/>
  <c r="I65"/>
  <c r="J52"/>
  <c r="K52"/>
  <c r="I52"/>
  <c r="J50"/>
  <c r="K50"/>
  <c r="I50"/>
  <c r="J43"/>
  <c r="K43"/>
  <c r="J13" l="1"/>
  <c r="K13"/>
  <c r="I12"/>
  <c r="K39"/>
  <c r="J39"/>
  <c r="I39"/>
  <c r="K37" l="1"/>
  <c r="F51" i="10" l="1"/>
  <c r="G159"/>
  <c r="G160"/>
  <c r="F159"/>
  <c r="F160"/>
  <c r="G172"/>
  <c r="J16" i="11"/>
  <c r="I16"/>
  <c r="G51" i="10" l="1"/>
  <c r="G25"/>
  <c r="G22" s="1"/>
  <c r="G139"/>
  <c r="G9" l="1"/>
  <c r="G129"/>
  <c r="E139"/>
  <c r="E129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22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План не ставится, в сводной бюджетной росписи нет
</t>
        </r>
      </text>
    </comment>
  </commentList>
</comments>
</file>

<file path=xl/sharedStrings.xml><?xml version="1.0" encoding="utf-8"?>
<sst xmlns="http://schemas.openxmlformats.org/spreadsheetml/2006/main" count="448" uniqueCount="112">
  <si>
    <t>Наименование программы, подпрограммы, основного мероприятия подпрограммы программы</t>
  </si>
  <si>
    <t>Программа всего</t>
  </si>
  <si>
    <t>подпрограмма всего,</t>
  </si>
  <si>
    <t>в том числе следующие основные мероприятия подпрограммы:</t>
  </si>
  <si>
    <t>ответственному исполнителю Программы МУ "Управление  образования администрации г. Пятигорска"</t>
  </si>
  <si>
    <t>Источники ресурсного обеспечения по ответственному исполнителю, соисполнителю программы, подпрограммы программы, основному мероприятию подпрограммы программы</t>
  </si>
  <si>
    <t>соисполнителю Программы МУ "Управление культуры администрации г. Пятигорска"</t>
  </si>
  <si>
    <t>Обеспечение предоставления бесплатного дошкольного образования</t>
  </si>
  <si>
    <t>Совершенствование кадрового потенциала и социальная поддержка педагогических кадров в дошкольном образовании</t>
  </si>
  <si>
    <t>Проведение мероприятий в сфере дошкольного образования</t>
  </si>
  <si>
    <t>Проведение мероприятий в области  общего образования</t>
  </si>
  <si>
    <t>3.19.</t>
  </si>
  <si>
    <t>Проведение мероприятий в области дополнительного образования</t>
  </si>
  <si>
    <t xml:space="preserve">Подпрограмма «Развитие системы дошкольного образования в городе-курорте Пятигорске» </t>
  </si>
  <si>
    <t xml:space="preserve">Подпрограмма «Развитие системы общего образования в городе-курорте Пятигорске» </t>
  </si>
  <si>
    <t xml:space="preserve">Подпрограмма "Обеспечение реализации муниципальной программы города-курорта Пятигорска "Развитие образования" и общепрограммные мероприятия" </t>
  </si>
  <si>
    <t xml:space="preserve">Подпрограмма "Строительство, реконструкция объектов муниципальной собственности" </t>
  </si>
  <si>
    <t xml:space="preserve">Подпрограмма «Развитие дополнительного образования в городе-курорте Пятигорске» </t>
  </si>
  <si>
    <t xml:space="preserve">средства местного бюджета </t>
  </si>
  <si>
    <t>7.3.</t>
  </si>
  <si>
    <t>2.13.</t>
  </si>
  <si>
    <t>2.14.</t>
  </si>
  <si>
    <t>соисполнителю Программы МУ "Управление социальной поддержки населения администрации г.Пятигорска"</t>
  </si>
  <si>
    <t>соисполнителю Программы МУ "Управление архитектуры, строительства и жилищно-коммунального хозяйства администрации г. Пятигорска"</t>
  </si>
  <si>
    <t>5.</t>
  </si>
  <si>
    <t>2.11.</t>
  </si>
  <si>
    <t>2.12.</t>
  </si>
  <si>
    <t>3.14.</t>
  </si>
  <si>
    <t>3.15.</t>
  </si>
  <si>
    <t>3.16.</t>
  </si>
  <si>
    <t>3.17.</t>
  </si>
  <si>
    <t>3.18.</t>
  </si>
  <si>
    <t>Обеспечение предоставления бесплатного общего образования</t>
  </si>
  <si>
    <t>Совершенствование кадрового потенциала и социальная поддержка педагогических кадров в общем образовании</t>
  </si>
  <si>
    <t>Создание условий для сохранения  укрепления здоровья детей и подростков</t>
  </si>
  <si>
    <t>Укрепление материально-технической базы учреждений общего образования</t>
  </si>
  <si>
    <t>4.8.</t>
  </si>
  <si>
    <t>4.9.</t>
  </si>
  <si>
    <t>Обеспечение предоставления дополнительного образования</t>
  </si>
  <si>
    <t>5.11.</t>
  </si>
  <si>
    <t>Обеспечение реализации программы</t>
  </si>
  <si>
    <t>Укрепление материально-технической базы учреждений дошкольного образования</t>
  </si>
  <si>
    <t>Организация и проведение мероприятий для детей и молодежи в сфере образования</t>
  </si>
  <si>
    <t xml:space="preserve">№ п/п </t>
  </si>
  <si>
    <t>Осуществление капитального и текущего ремонта муниципальных учреждений</t>
  </si>
  <si>
    <t>4.11.</t>
  </si>
  <si>
    <t>5.13.</t>
  </si>
  <si>
    <t>Реконструкция с элементами реставрации здания муниципального образовательного учреждения гимназия № 11 в городе Пятигорске</t>
  </si>
  <si>
    <t>Бюджет города-курорта Пятигорска в т.ч.</t>
  </si>
  <si>
    <t>в том числе предусмотренные:</t>
  </si>
  <si>
    <t>средства бюджета Ставропольского края (далее -краевой бюджет)</t>
  </si>
  <si>
    <t>Иные источники финансирования</t>
  </si>
  <si>
    <t>УО</t>
  </si>
  <si>
    <t>Культура</t>
  </si>
  <si>
    <t>Архитектура</t>
  </si>
  <si>
    <t>Соцподдежка</t>
  </si>
  <si>
    <t>Всего:</t>
  </si>
  <si>
    <t>Строительство детского сада-ясли на 220 мест, ст.Константиновская, пересечение улиц Шоссейная и Почтовая (в т.ч. ПСД)</t>
  </si>
  <si>
    <t xml:space="preserve">Информация </t>
  </si>
  <si>
    <t>Кассовое исполнение</t>
  </si>
  <si>
    <t xml:space="preserve">Отчет </t>
  </si>
  <si>
    <t>Ответствееный исполнитель , соисполнители Программы</t>
  </si>
  <si>
    <t>Целевая статья расходов бюджета города-курорта Пятигорска</t>
  </si>
  <si>
    <t xml:space="preserve">Программа </t>
  </si>
  <si>
    <t>Подпрограмма</t>
  </si>
  <si>
    <t>Основное мероприятие</t>
  </si>
  <si>
    <t>Направление расходов</t>
  </si>
  <si>
    <t>Расходы за отчетный год (тыс. руб.)</t>
  </si>
  <si>
    <t>01</t>
  </si>
  <si>
    <t>1</t>
  </si>
  <si>
    <t>11010</t>
  </si>
  <si>
    <t>02</t>
  </si>
  <si>
    <t>03</t>
  </si>
  <si>
    <t>04</t>
  </si>
  <si>
    <t>21510</t>
  </si>
  <si>
    <t>76890</t>
  </si>
  <si>
    <t>21010</t>
  </si>
  <si>
    <t xml:space="preserve">
77170</t>
  </si>
  <si>
    <t>76140</t>
  </si>
  <si>
    <t>21240</t>
  </si>
  <si>
    <t>21080</t>
  </si>
  <si>
    <t>05</t>
  </si>
  <si>
    <t>77080</t>
  </si>
  <si>
    <t>S7080</t>
  </si>
  <si>
    <t>41010</t>
  </si>
  <si>
    <t>10010</t>
  </si>
  <si>
    <t>10020</t>
  </si>
  <si>
    <t>20120</t>
  </si>
  <si>
    <t>20010</t>
  </si>
  <si>
    <t>06</t>
  </si>
  <si>
    <t>Приложение 1</t>
  </si>
  <si>
    <t>Приложение 2</t>
  </si>
  <si>
    <t>о расходах на реализацию целей муниципальной программы города-курорта Пятигорска "Развитие образования" за счет средств бюджета города-курорта Пятигорска и иных источников финансирования (в разрезе источников финансового обеспечения) за 2019 год</t>
  </si>
  <si>
    <t>Сводная бюджетная роспись на 31.12.2019</t>
  </si>
  <si>
    <t>об использовании средств бюджета города-курорта Пятигорска на реализацию муниципальной программы города-курорта Пятигорска "Развитие образования" за 2019 года</t>
  </si>
  <si>
    <t>Сводная бюджетная роспись на 1.01.2019</t>
  </si>
  <si>
    <t>Начальник Управления образования</t>
  </si>
  <si>
    <t>Н.А.Васютина</t>
  </si>
  <si>
    <t>Н.М.Попова 33-18-23</t>
  </si>
  <si>
    <t>Начльник Управления образования</t>
  </si>
  <si>
    <t>77760</t>
  </si>
  <si>
    <t>L5232</t>
  </si>
  <si>
    <t>S7877</t>
  </si>
  <si>
    <t>4</t>
  </si>
  <si>
    <t>76970</t>
  </si>
  <si>
    <t>77877</t>
  </si>
  <si>
    <t>S7876</t>
  </si>
  <si>
    <t>77200</t>
  </si>
  <si>
    <t>77876</t>
  </si>
  <si>
    <t>Утверждено в программе (Постановление администрации г.Пятигорска от  19.04.2019 №2127)</t>
  </si>
  <si>
    <t>средства краевого бюджета</t>
  </si>
  <si>
    <t xml:space="preserve">    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</si>
</sst>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0" applyFont="1" applyFill="1" applyAlignment="1">
      <alignment vertical="top" wrapText="1"/>
    </xf>
    <xf numFmtId="4" fontId="3" fillId="2" borderId="0" xfId="0" applyNumberFormat="1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4" fontId="3" fillId="2" borderId="1" xfId="0" applyNumberFormat="1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wrapText="1"/>
    </xf>
    <xf numFmtId="165" fontId="3" fillId="2" borderId="1" xfId="2" applyNumberFormat="1" applyFont="1" applyFill="1" applyBorder="1" applyAlignment="1">
      <alignment horizontal="center" wrapText="1"/>
    </xf>
    <xf numFmtId="17" fontId="3" fillId="2" borderId="0" xfId="0" applyNumberFormat="1" applyFont="1" applyFill="1"/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center"/>
      <protection hidden="1"/>
    </xf>
    <xf numFmtId="4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wrapTex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center" vertical="top" wrapText="1"/>
    </xf>
    <xf numFmtId="16" fontId="3" fillId="2" borderId="10" xfId="0" applyNumberFormat="1" applyFont="1" applyFill="1" applyBorder="1" applyAlignment="1">
      <alignment horizontal="center" vertical="top" wrapText="1"/>
    </xf>
    <xf numFmtId="16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Q326"/>
  <sheetViews>
    <sheetView tabSelected="1" view="pageBreakPreview" zoomScale="80" zoomScaleSheetLayoutView="80" workbookViewId="0">
      <pane xSplit="4" ySplit="7" topLeftCell="E157" activePane="bottomRight" state="frozen"/>
      <selection pane="topRight" activeCell="E1" sqref="E1"/>
      <selection pane="bottomLeft" activeCell="A12" sqref="A12"/>
      <selection pane="bottomRight" activeCell="AA3" sqref="AA3"/>
    </sheetView>
  </sheetViews>
  <sheetFormatPr defaultColWidth="9.140625" defaultRowHeight="18.75"/>
  <cols>
    <col min="1" max="1" width="1.140625" style="3" customWidth="1"/>
    <col min="2" max="2" width="5.28515625" style="3" customWidth="1"/>
    <col min="3" max="3" width="24.85546875" style="3" customWidth="1"/>
    <col min="4" max="4" width="32.140625" style="3" customWidth="1"/>
    <col min="5" max="5" width="20.42578125" style="3" customWidth="1"/>
    <col min="6" max="6" width="19.28515625" style="3" customWidth="1"/>
    <col min="7" max="7" width="18" style="3" customWidth="1"/>
    <col min="8" max="8" width="17.5703125" style="3" customWidth="1"/>
    <col min="9" max="9" width="11.5703125" style="3" hidden="1" customWidth="1"/>
    <col min="10" max="10" width="12.28515625" style="3" hidden="1" customWidth="1"/>
    <col min="11" max="11" width="12.5703125" style="3" hidden="1" customWidth="1"/>
    <col min="12" max="12" width="11.5703125" style="3" hidden="1" customWidth="1"/>
    <col min="13" max="13" width="14.140625" style="3" hidden="1" customWidth="1"/>
    <col min="14" max="14" width="21.5703125" style="3" customWidth="1"/>
    <col min="15" max="15" width="18.85546875" style="3" customWidth="1"/>
    <col min="16" max="16" width="14.85546875" style="3" customWidth="1"/>
    <col min="17" max="16384" width="9.140625" style="3"/>
  </cols>
  <sheetData>
    <row r="1" spans="2:17">
      <c r="B1" s="55"/>
      <c r="C1" s="55"/>
      <c r="D1" s="55"/>
      <c r="E1" s="55"/>
      <c r="F1" s="72" t="s">
        <v>91</v>
      </c>
      <c r="G1" s="72"/>
    </row>
    <row r="2" spans="2:17">
      <c r="B2" s="72" t="s">
        <v>58</v>
      </c>
      <c r="C2" s="72"/>
      <c r="D2" s="72"/>
      <c r="E2" s="72"/>
      <c r="F2" s="72"/>
      <c r="G2" s="72"/>
      <c r="I2" s="78" t="s">
        <v>56</v>
      </c>
    </row>
    <row r="3" spans="2:17" ht="68.25" customHeight="1">
      <c r="B3" s="72" t="s">
        <v>92</v>
      </c>
      <c r="C3" s="72"/>
      <c r="D3" s="72"/>
      <c r="E3" s="72"/>
      <c r="F3" s="72"/>
      <c r="G3" s="72"/>
      <c r="I3" s="79"/>
      <c r="J3" s="4" t="s">
        <v>52</v>
      </c>
      <c r="K3" s="4" t="s">
        <v>53</v>
      </c>
      <c r="L3" s="4" t="s">
        <v>54</v>
      </c>
      <c r="M3" s="4" t="s">
        <v>55</v>
      </c>
    </row>
    <row r="4" spans="2:17">
      <c r="I4" s="5"/>
      <c r="J4" s="5"/>
      <c r="K4" s="5"/>
      <c r="L4" s="5"/>
      <c r="M4" s="5"/>
    </row>
    <row r="5" spans="2:17" ht="18.75" customHeight="1">
      <c r="B5" s="76" t="s">
        <v>43</v>
      </c>
      <c r="C5" s="76" t="s">
        <v>0</v>
      </c>
      <c r="D5" s="83" t="s">
        <v>5</v>
      </c>
      <c r="E5" s="76" t="s">
        <v>109</v>
      </c>
      <c r="F5" s="76" t="s">
        <v>93</v>
      </c>
      <c r="G5" s="76" t="s">
        <v>59</v>
      </c>
      <c r="I5" s="5"/>
      <c r="J5" s="5"/>
      <c r="K5" s="5"/>
      <c r="L5" s="5"/>
      <c r="M5" s="5"/>
    </row>
    <row r="6" spans="2:17" ht="131.25" customHeight="1">
      <c r="B6" s="76"/>
      <c r="C6" s="76"/>
      <c r="D6" s="84"/>
      <c r="E6" s="76"/>
      <c r="F6" s="76"/>
      <c r="G6" s="76"/>
      <c r="I6" s="5"/>
      <c r="J6" s="5"/>
      <c r="K6" s="5"/>
      <c r="L6" s="5"/>
      <c r="M6" s="5"/>
    </row>
    <row r="7" spans="2:17">
      <c r="B7" s="76"/>
      <c r="C7" s="76"/>
      <c r="D7" s="85"/>
      <c r="E7" s="76"/>
      <c r="F7" s="76"/>
      <c r="G7" s="76"/>
      <c r="I7" s="5"/>
      <c r="J7" s="5"/>
      <c r="K7" s="5"/>
      <c r="L7" s="5"/>
      <c r="M7" s="5"/>
    </row>
    <row r="8" spans="2:17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I8" s="5"/>
      <c r="J8" s="5"/>
      <c r="K8" s="5"/>
      <c r="L8" s="5"/>
      <c r="M8" s="5"/>
    </row>
    <row r="9" spans="2:17" s="8" customFormat="1">
      <c r="B9" s="51">
        <v>1</v>
      </c>
      <c r="C9" s="52" t="s">
        <v>1</v>
      </c>
      <c r="D9" s="49"/>
      <c r="E9" s="7">
        <f>E10+E22</f>
        <v>2130805.16</v>
      </c>
      <c r="F9" s="7">
        <f t="shared" ref="F9:G9" si="0">F10+F22</f>
        <v>1929732.2270000002</v>
      </c>
      <c r="G9" s="7">
        <f t="shared" si="0"/>
        <v>2055936.1870000002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7"/>
      <c r="O9" s="57"/>
      <c r="P9" s="57"/>
      <c r="Q9" s="57"/>
    </row>
    <row r="10" spans="2:17" ht="37.5">
      <c r="B10" s="53"/>
      <c r="C10" s="61"/>
      <c r="D10" s="9" t="s">
        <v>48</v>
      </c>
      <c r="E10" s="7">
        <f>E11+E16</f>
        <v>1848468.06</v>
      </c>
      <c r="F10" s="7">
        <f>+F28+F69+F130+F170+F189</f>
        <v>1929732.2270000002</v>
      </c>
      <c r="G10" s="7">
        <f>+G28+G69+G130+G170+G189</f>
        <v>1803787.8470000001</v>
      </c>
      <c r="H10" s="48">
        <v>1859175.44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48">
        <f>H10-E10</f>
        <v>10707.379999999888</v>
      </c>
      <c r="O10" s="48">
        <v>1929732.22</v>
      </c>
      <c r="P10" s="48">
        <f>F10-O10</f>
        <v>7.0000002160668373E-3</v>
      </c>
    </row>
    <row r="11" spans="2:17" s="13" customFormat="1" ht="58.5" customHeight="1">
      <c r="B11" s="10"/>
      <c r="C11" s="10"/>
      <c r="D11" s="11" t="s">
        <v>50</v>
      </c>
      <c r="E11" s="12">
        <v>1206939.47</v>
      </c>
      <c r="F11" s="12">
        <v>1271508.75</v>
      </c>
      <c r="G11" s="12">
        <v>1163846.43</v>
      </c>
      <c r="I11" s="12">
        <v>0</v>
      </c>
      <c r="J11" s="14"/>
      <c r="K11" s="14"/>
      <c r="L11" s="14"/>
      <c r="M11" s="14"/>
      <c r="N11" s="56"/>
    </row>
    <row r="12" spans="2:17" ht="37.5">
      <c r="B12" s="53"/>
      <c r="C12" s="61"/>
      <c r="D12" s="9" t="s">
        <v>49</v>
      </c>
      <c r="E12" s="7"/>
      <c r="F12" s="7"/>
      <c r="G12" s="7"/>
      <c r="I12" s="7"/>
      <c r="J12" s="5"/>
      <c r="K12" s="5"/>
      <c r="L12" s="5"/>
      <c r="M12" s="5"/>
    </row>
    <row r="13" spans="2:17" ht="112.5">
      <c r="B13" s="53"/>
      <c r="C13" s="61"/>
      <c r="D13" s="9" t="s">
        <v>4</v>
      </c>
      <c r="E13" s="7">
        <v>880170.84</v>
      </c>
      <c r="F13" s="7">
        <v>922887.7</v>
      </c>
      <c r="G13" s="7">
        <v>922859.01</v>
      </c>
      <c r="I13" s="7">
        <v>0</v>
      </c>
      <c r="J13" s="5"/>
      <c r="K13" s="5"/>
      <c r="L13" s="5"/>
      <c r="M13" s="5"/>
    </row>
    <row r="14" spans="2:17" ht="83.25" customHeight="1">
      <c r="B14" s="53"/>
      <c r="C14" s="61"/>
      <c r="D14" s="9" t="s">
        <v>6</v>
      </c>
      <c r="E14" s="7"/>
      <c r="F14" s="7"/>
      <c r="G14" s="7"/>
      <c r="I14" s="7">
        <v>0</v>
      </c>
      <c r="J14" s="5"/>
      <c r="K14" s="5"/>
      <c r="L14" s="5"/>
      <c r="M14" s="5"/>
    </row>
    <row r="15" spans="2:17" ht="127.5" customHeight="1">
      <c r="B15" s="65"/>
      <c r="C15" s="65"/>
      <c r="D15" s="9" t="s">
        <v>23</v>
      </c>
      <c r="E15" s="7">
        <v>326768.63</v>
      </c>
      <c r="F15" s="7">
        <f>F11-F13+0.01</f>
        <v>348621.06000000006</v>
      </c>
      <c r="G15" s="7">
        <f>G11-G13</f>
        <v>240987.41999999993</v>
      </c>
      <c r="I15" s="7"/>
      <c r="J15" s="5"/>
      <c r="K15" s="5"/>
      <c r="L15" s="5"/>
      <c r="M15" s="5"/>
    </row>
    <row r="16" spans="2:17" s="13" customFormat="1" ht="37.5">
      <c r="B16" s="10"/>
      <c r="C16" s="10"/>
      <c r="D16" s="11" t="s">
        <v>18</v>
      </c>
      <c r="E16" s="12">
        <v>641528.59</v>
      </c>
      <c r="F16" s="12">
        <v>658223.48</v>
      </c>
      <c r="G16" s="12">
        <f>+G10-G11</f>
        <v>639941.41700000013</v>
      </c>
      <c r="I16" s="12">
        <v>0</v>
      </c>
      <c r="J16" s="14"/>
      <c r="K16" s="14"/>
      <c r="L16" s="14"/>
      <c r="M16" s="14"/>
    </row>
    <row r="17" spans="2:14" ht="37.5">
      <c r="B17" s="53"/>
      <c r="C17" s="61"/>
      <c r="D17" s="9" t="s">
        <v>49</v>
      </c>
      <c r="E17" s="7"/>
      <c r="F17" s="7"/>
      <c r="G17" s="7"/>
      <c r="I17" s="7"/>
      <c r="J17" s="5"/>
      <c r="K17" s="5"/>
      <c r="L17" s="5"/>
      <c r="M17" s="5"/>
    </row>
    <row r="18" spans="2:14" ht="112.5">
      <c r="B18" s="53"/>
      <c r="C18" s="61"/>
      <c r="D18" s="9" t="s">
        <v>4</v>
      </c>
      <c r="E18" s="7">
        <v>583336.65</v>
      </c>
      <c r="F18" s="7">
        <v>598161.78</v>
      </c>
      <c r="G18" s="7">
        <v>593341.49</v>
      </c>
      <c r="I18" s="7">
        <v>0</v>
      </c>
      <c r="J18" s="5"/>
      <c r="K18" s="5"/>
      <c r="L18" s="5"/>
      <c r="M18" s="5"/>
    </row>
    <row r="19" spans="2:14" ht="78.75" customHeight="1">
      <c r="B19" s="53"/>
      <c r="C19" s="61"/>
      <c r="D19" s="9" t="s">
        <v>6</v>
      </c>
      <c r="E19" s="7">
        <v>43889.49</v>
      </c>
      <c r="F19" s="7">
        <v>43956.786999999997</v>
      </c>
      <c r="G19" s="7">
        <v>43956.786999999997</v>
      </c>
      <c r="I19" s="7">
        <v>0</v>
      </c>
      <c r="J19" s="5"/>
      <c r="K19" s="5"/>
      <c r="L19" s="5"/>
      <c r="M19" s="5"/>
    </row>
    <row r="20" spans="2:14" ht="135.75" customHeight="1">
      <c r="B20" s="53"/>
      <c r="C20" s="61"/>
      <c r="D20" s="9" t="s">
        <v>23</v>
      </c>
      <c r="E20" s="7">
        <v>13937.45</v>
      </c>
      <c r="F20" s="7">
        <v>15689.91</v>
      </c>
      <c r="G20" s="7">
        <v>2228.14</v>
      </c>
      <c r="I20" s="7">
        <v>0</v>
      </c>
      <c r="J20" s="5"/>
      <c r="K20" s="5"/>
      <c r="L20" s="5"/>
      <c r="M20" s="5"/>
    </row>
    <row r="21" spans="2:14" ht="99" customHeight="1">
      <c r="B21" s="53"/>
      <c r="C21" s="61"/>
      <c r="D21" s="9" t="s">
        <v>22</v>
      </c>
      <c r="E21" s="7">
        <v>365</v>
      </c>
      <c r="F21" s="7">
        <v>415</v>
      </c>
      <c r="G21" s="7">
        <v>415</v>
      </c>
      <c r="I21" s="7">
        <v>0</v>
      </c>
      <c r="J21" s="5"/>
      <c r="K21" s="5"/>
      <c r="L21" s="5"/>
      <c r="M21" s="5"/>
    </row>
    <row r="22" spans="2:14" ht="37.5">
      <c r="B22" s="53"/>
      <c r="C22" s="61"/>
      <c r="D22" s="9" t="s">
        <v>51</v>
      </c>
      <c r="E22" s="7">
        <v>282337.09999999998</v>
      </c>
      <c r="F22" s="7"/>
      <c r="G22" s="7">
        <f>G24+G25</f>
        <v>252148.34000000003</v>
      </c>
      <c r="I22" s="7">
        <v>0</v>
      </c>
      <c r="J22" s="5"/>
      <c r="K22" s="5"/>
      <c r="L22" s="5"/>
      <c r="M22" s="5"/>
    </row>
    <row r="23" spans="2:14" ht="37.5">
      <c r="B23" s="53"/>
      <c r="C23" s="61"/>
      <c r="D23" s="9" t="s">
        <v>49</v>
      </c>
      <c r="E23" s="7"/>
      <c r="F23" s="7"/>
      <c r="G23" s="7"/>
      <c r="I23" s="7"/>
      <c r="J23" s="5"/>
      <c r="K23" s="5"/>
      <c r="L23" s="5"/>
      <c r="M23" s="5"/>
    </row>
    <row r="24" spans="2:14" ht="112.5">
      <c r="B24" s="53"/>
      <c r="C24" s="61"/>
      <c r="D24" s="9" t="s">
        <v>4</v>
      </c>
      <c r="E24" s="7">
        <f>E22-E25</f>
        <v>260939.41999999998</v>
      </c>
      <c r="F24" s="7"/>
      <c r="G24" s="7">
        <v>231063.64</v>
      </c>
      <c r="I24" s="7">
        <v>0</v>
      </c>
      <c r="J24" s="5"/>
      <c r="K24" s="5"/>
      <c r="L24" s="5"/>
      <c r="M24" s="5"/>
    </row>
    <row r="25" spans="2:14" ht="93.75">
      <c r="B25" s="53"/>
      <c r="C25" s="61"/>
      <c r="D25" s="9" t="s">
        <v>6</v>
      </c>
      <c r="E25" s="7">
        <v>21397.68</v>
      </c>
      <c r="F25" s="7"/>
      <c r="G25" s="7">
        <f>+G142</f>
        <v>21084.7</v>
      </c>
      <c r="I25" s="7">
        <v>0</v>
      </c>
      <c r="J25" s="5"/>
      <c r="K25" s="5"/>
      <c r="L25" s="5"/>
      <c r="M25" s="5"/>
    </row>
    <row r="26" spans="2:14">
      <c r="B26" s="15">
        <v>2</v>
      </c>
      <c r="C26" s="80" t="s">
        <v>13</v>
      </c>
      <c r="D26" s="80"/>
      <c r="E26" s="80"/>
      <c r="F26" s="80"/>
      <c r="G26" s="80"/>
      <c r="I26" s="5"/>
      <c r="J26" s="5"/>
      <c r="K26" s="5"/>
      <c r="L26" s="5"/>
      <c r="M26" s="5"/>
    </row>
    <row r="27" spans="2:14" ht="37.5">
      <c r="B27" s="15"/>
      <c r="C27" s="16" t="s">
        <v>2</v>
      </c>
      <c r="D27" s="58"/>
      <c r="E27" s="7">
        <f>E28+E35</f>
        <v>811403.64100000006</v>
      </c>
      <c r="F27" s="7">
        <f t="shared" ref="F27:G27" si="1">F28+F35</f>
        <v>632328.005</v>
      </c>
      <c r="G27" s="7">
        <f t="shared" si="1"/>
        <v>784785.58600000001</v>
      </c>
      <c r="I27" s="5"/>
      <c r="J27" s="5"/>
      <c r="K27" s="5"/>
      <c r="L27" s="5"/>
      <c r="M27" s="5"/>
    </row>
    <row r="28" spans="2:14" ht="37.5">
      <c r="B28" s="53"/>
      <c r="C28" s="61"/>
      <c r="D28" s="9" t="s">
        <v>48</v>
      </c>
      <c r="E28" s="7">
        <v>629363.21100000001</v>
      </c>
      <c r="F28" s="7">
        <v>632328.005</v>
      </c>
      <c r="G28" s="7">
        <v>631852.91599999997</v>
      </c>
      <c r="I28" s="5"/>
      <c r="J28" s="5"/>
      <c r="K28" s="5"/>
      <c r="L28" s="5"/>
      <c r="M28" s="5"/>
      <c r="N28" s="48"/>
    </row>
    <row r="29" spans="2:14" s="13" customFormat="1" ht="61.5" customHeight="1">
      <c r="B29" s="10"/>
      <c r="C29" s="10"/>
      <c r="D29" s="11" t="s">
        <v>50</v>
      </c>
      <c r="E29" s="12">
        <v>336806.08</v>
      </c>
      <c r="F29" s="12">
        <v>346156.52</v>
      </c>
      <c r="G29" s="12">
        <v>346127.84</v>
      </c>
      <c r="I29" s="14"/>
      <c r="J29" s="14"/>
      <c r="K29" s="14"/>
      <c r="L29" s="14"/>
      <c r="M29" s="14"/>
      <c r="N29" s="56"/>
    </row>
    <row r="30" spans="2:14" ht="37.5">
      <c r="B30" s="53"/>
      <c r="C30" s="61"/>
      <c r="D30" s="9" t="s">
        <v>49</v>
      </c>
      <c r="E30" s="7"/>
      <c r="F30" s="7"/>
      <c r="G30" s="7"/>
      <c r="I30" s="5"/>
      <c r="J30" s="5"/>
      <c r="K30" s="5"/>
      <c r="L30" s="5"/>
      <c r="M30" s="5"/>
    </row>
    <row r="31" spans="2:14" ht="112.5">
      <c r="B31" s="53"/>
      <c r="C31" s="61"/>
      <c r="D31" s="9" t="s">
        <v>4</v>
      </c>
      <c r="E31" s="12">
        <v>336806.08</v>
      </c>
      <c r="F31" s="12">
        <v>346156.52</v>
      </c>
      <c r="G31" s="12">
        <v>346127.84</v>
      </c>
      <c r="I31" s="5"/>
      <c r="J31" s="5"/>
      <c r="K31" s="5"/>
      <c r="L31" s="5"/>
      <c r="M31" s="5"/>
    </row>
    <row r="32" spans="2:14" s="13" customFormat="1" ht="37.5">
      <c r="B32" s="10"/>
      <c r="C32" s="10"/>
      <c r="D32" s="11" t="s">
        <v>18</v>
      </c>
      <c r="E32" s="12">
        <v>292557.098</v>
      </c>
      <c r="F32" s="12">
        <v>286171.49</v>
      </c>
      <c r="G32" s="12">
        <v>285725.08</v>
      </c>
      <c r="I32" s="14"/>
      <c r="J32" s="14"/>
      <c r="K32" s="14"/>
      <c r="L32" s="14"/>
      <c r="M32" s="14"/>
    </row>
    <row r="33" spans="2:13" ht="37.5">
      <c r="B33" s="53"/>
      <c r="C33" s="61"/>
      <c r="D33" s="9" t="s">
        <v>49</v>
      </c>
      <c r="E33" s="7"/>
      <c r="F33" s="7"/>
      <c r="G33" s="7"/>
      <c r="I33" s="5"/>
      <c r="J33" s="5"/>
      <c r="K33" s="5"/>
      <c r="L33" s="5"/>
      <c r="M33" s="5"/>
    </row>
    <row r="34" spans="2:13" ht="112.5">
      <c r="B34" s="53"/>
      <c r="C34" s="61"/>
      <c r="D34" s="9" t="s">
        <v>4</v>
      </c>
      <c r="E34" s="7">
        <v>292557.09999999998</v>
      </c>
      <c r="F34" s="7">
        <f>+F32</f>
        <v>286171.49</v>
      </c>
      <c r="G34" s="7">
        <f>+G32</f>
        <v>285725.08</v>
      </c>
      <c r="I34" s="5"/>
      <c r="J34" s="5"/>
      <c r="K34" s="5"/>
      <c r="L34" s="5"/>
      <c r="M34" s="5"/>
    </row>
    <row r="35" spans="2:13" ht="37.5">
      <c r="B35" s="53"/>
      <c r="C35" s="61"/>
      <c r="D35" s="9" t="s">
        <v>51</v>
      </c>
      <c r="E35" s="7">
        <v>182040.43</v>
      </c>
      <c r="F35" s="7"/>
      <c r="G35" s="7">
        <v>152932.67000000001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2:13" ht="37.5">
      <c r="B36" s="53"/>
      <c r="C36" s="61"/>
      <c r="D36" s="9" t="s">
        <v>49</v>
      </c>
      <c r="E36" s="7"/>
      <c r="F36" s="7"/>
      <c r="G36" s="7"/>
      <c r="I36" s="7"/>
      <c r="J36" s="7"/>
      <c r="K36" s="7"/>
      <c r="L36" s="7"/>
      <c r="M36" s="7"/>
    </row>
    <row r="37" spans="2:13" ht="112.5">
      <c r="B37" s="53"/>
      <c r="C37" s="61"/>
      <c r="D37" s="9" t="s">
        <v>4</v>
      </c>
      <c r="E37" s="7">
        <v>182040.43</v>
      </c>
      <c r="F37" s="7">
        <f>F35</f>
        <v>0</v>
      </c>
      <c r="G37" s="7">
        <f>+G35</f>
        <v>152932.67000000001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2:13" ht="93.75">
      <c r="B38" s="15"/>
      <c r="C38" s="16" t="s">
        <v>3</v>
      </c>
      <c r="D38" s="58"/>
      <c r="E38" s="7"/>
      <c r="F38" s="7"/>
      <c r="G38" s="7"/>
      <c r="I38" s="5"/>
      <c r="J38" s="5"/>
      <c r="K38" s="5"/>
      <c r="L38" s="5"/>
      <c r="M38" s="5"/>
    </row>
    <row r="39" spans="2:13" ht="93.75">
      <c r="B39" s="15" t="s">
        <v>25</v>
      </c>
      <c r="C39" s="17" t="s">
        <v>7</v>
      </c>
      <c r="D39" s="59"/>
      <c r="E39" s="7"/>
      <c r="F39" s="7"/>
      <c r="G39" s="7"/>
      <c r="I39" s="5"/>
      <c r="J39" s="5"/>
      <c r="K39" s="5"/>
      <c r="L39" s="5"/>
      <c r="M39" s="5"/>
    </row>
    <row r="40" spans="2:13" ht="37.5">
      <c r="B40" s="53"/>
      <c r="C40" s="61"/>
      <c r="D40" s="9" t="s">
        <v>48</v>
      </c>
      <c r="E40" s="7">
        <f>E41+E44</f>
        <v>628748.91999999993</v>
      </c>
      <c r="F40" s="7">
        <f t="shared" ref="F40:G40" si="2">F41+F44</f>
        <v>631342.57000000007</v>
      </c>
      <c r="G40" s="7">
        <f t="shared" si="2"/>
        <v>630891.06499999994</v>
      </c>
      <c r="I40" s="5"/>
      <c r="J40" s="5"/>
      <c r="K40" s="5"/>
      <c r="L40" s="5"/>
      <c r="M40" s="5"/>
    </row>
    <row r="41" spans="2:13" s="13" customFormat="1" ht="60.75" customHeight="1">
      <c r="B41" s="10"/>
      <c r="C41" s="10"/>
      <c r="D41" s="11" t="s">
        <v>50</v>
      </c>
      <c r="E41" s="12">
        <v>336211.82</v>
      </c>
      <c r="F41" s="12">
        <v>345392.13</v>
      </c>
      <c r="G41" s="12">
        <v>345363.45</v>
      </c>
      <c r="I41" s="14"/>
      <c r="J41" s="14"/>
      <c r="K41" s="14"/>
      <c r="L41" s="14"/>
      <c r="M41" s="14"/>
    </row>
    <row r="42" spans="2:13" ht="37.5">
      <c r="B42" s="53"/>
      <c r="C42" s="61"/>
      <c r="D42" s="9" t="s">
        <v>49</v>
      </c>
      <c r="E42" s="7"/>
      <c r="F42" s="7"/>
      <c r="G42" s="7"/>
      <c r="I42" s="5"/>
      <c r="J42" s="5"/>
      <c r="K42" s="5"/>
      <c r="L42" s="5"/>
      <c r="M42" s="5"/>
    </row>
    <row r="43" spans="2:13" ht="112.5">
      <c r="B43" s="53"/>
      <c r="C43" s="61"/>
      <c r="D43" s="9" t="s">
        <v>4</v>
      </c>
      <c r="E43" s="12">
        <v>336211.82</v>
      </c>
      <c r="F43" s="12">
        <v>345392.13</v>
      </c>
      <c r="G43" s="12">
        <v>345363.45</v>
      </c>
      <c r="I43" s="5"/>
      <c r="J43" s="5"/>
      <c r="K43" s="5"/>
      <c r="L43" s="5"/>
      <c r="M43" s="5"/>
    </row>
    <row r="44" spans="2:13" s="13" customFormat="1" ht="37.5">
      <c r="B44" s="10"/>
      <c r="C44" s="10"/>
      <c r="D44" s="11" t="s">
        <v>18</v>
      </c>
      <c r="E44" s="7">
        <v>292537.09999999998</v>
      </c>
      <c r="F44" s="12">
        <v>285950.44</v>
      </c>
      <c r="G44" s="12">
        <v>285527.61499999999</v>
      </c>
      <c r="I44" s="14"/>
      <c r="J44" s="14"/>
      <c r="K44" s="14"/>
      <c r="L44" s="14"/>
      <c r="M44" s="14"/>
    </row>
    <row r="45" spans="2:13" ht="37.5">
      <c r="B45" s="53"/>
      <c r="C45" s="61"/>
      <c r="D45" s="9" t="s">
        <v>49</v>
      </c>
      <c r="E45" s="7"/>
      <c r="F45" s="7"/>
      <c r="G45" s="7"/>
      <c r="I45" s="5"/>
      <c r="J45" s="5"/>
      <c r="K45" s="5"/>
      <c r="L45" s="5"/>
      <c r="M45" s="5"/>
    </row>
    <row r="46" spans="2:13" ht="112.5">
      <c r="B46" s="53"/>
      <c r="C46" s="61"/>
      <c r="D46" s="9" t="s">
        <v>4</v>
      </c>
      <c r="E46" s="7">
        <v>292557.09999999998</v>
      </c>
      <c r="F46" s="7">
        <f>+F44</f>
        <v>285950.44</v>
      </c>
      <c r="G46" s="7">
        <f>+G44</f>
        <v>285527.61499999999</v>
      </c>
      <c r="I46" s="5"/>
      <c r="J46" s="5"/>
      <c r="K46" s="5"/>
      <c r="L46" s="5"/>
      <c r="M46" s="5"/>
    </row>
    <row r="47" spans="2:13" ht="37.5">
      <c r="B47" s="53"/>
      <c r="C47" s="61"/>
      <c r="D47" s="9" t="s">
        <v>51</v>
      </c>
      <c r="E47" s="7">
        <v>177871.41</v>
      </c>
      <c r="F47" s="7"/>
      <c r="G47" s="7">
        <v>150935.9</v>
      </c>
      <c r="I47" s="5"/>
      <c r="J47" s="5"/>
      <c r="K47" s="5"/>
      <c r="L47" s="5"/>
      <c r="M47" s="5"/>
    </row>
    <row r="48" spans="2:13" ht="37.5">
      <c r="B48" s="53"/>
      <c r="C48" s="61"/>
      <c r="D48" s="9" t="s">
        <v>49</v>
      </c>
      <c r="E48" s="7"/>
      <c r="F48" s="7"/>
      <c r="G48" s="7"/>
      <c r="I48" s="5"/>
      <c r="J48" s="5"/>
      <c r="K48" s="5"/>
      <c r="L48" s="5"/>
      <c r="M48" s="5"/>
    </row>
    <row r="49" spans="2:13" ht="131.25">
      <c r="B49" s="53"/>
      <c r="C49" s="61"/>
      <c r="D49" s="11" t="s">
        <v>4</v>
      </c>
      <c r="E49" s="7">
        <v>177871.41</v>
      </c>
      <c r="F49" s="7"/>
      <c r="G49" s="7">
        <f>G47</f>
        <v>150935.9</v>
      </c>
      <c r="I49" s="5"/>
      <c r="J49" s="5"/>
      <c r="K49" s="5"/>
      <c r="L49" s="5"/>
      <c r="M49" s="5"/>
    </row>
    <row r="50" spans="2:13" ht="168.75">
      <c r="B50" s="15" t="s">
        <v>26</v>
      </c>
      <c r="C50" s="18" t="s">
        <v>8</v>
      </c>
      <c r="D50" s="59"/>
      <c r="E50" s="7"/>
      <c r="F50" s="7"/>
      <c r="G50" s="7"/>
      <c r="I50" s="5"/>
      <c r="J50" s="5"/>
      <c r="K50" s="5"/>
      <c r="L50" s="5"/>
      <c r="M50" s="5"/>
    </row>
    <row r="51" spans="2:13" ht="37.5">
      <c r="B51" s="53"/>
      <c r="C51" s="61"/>
      <c r="D51" s="9" t="s">
        <v>48</v>
      </c>
      <c r="E51" s="7">
        <f>E52</f>
        <v>594.29</v>
      </c>
      <c r="F51" s="7">
        <f>F52</f>
        <v>764.38800000000003</v>
      </c>
      <c r="G51" s="7">
        <f>G52</f>
        <v>764.38800000000003</v>
      </c>
      <c r="I51" s="5"/>
      <c r="J51" s="5"/>
      <c r="K51" s="5"/>
      <c r="L51" s="5"/>
      <c r="M51" s="5"/>
    </row>
    <row r="52" spans="2:13" s="13" customFormat="1" ht="64.5" customHeight="1">
      <c r="B52" s="10"/>
      <c r="C52" s="10"/>
      <c r="D52" s="11" t="s">
        <v>50</v>
      </c>
      <c r="E52" s="12">
        <v>594.29</v>
      </c>
      <c r="F52" s="12">
        <v>764.38800000000003</v>
      </c>
      <c r="G52" s="12">
        <v>764.38800000000003</v>
      </c>
      <c r="I52" s="14"/>
      <c r="J52" s="14"/>
      <c r="K52" s="14"/>
      <c r="L52" s="14"/>
      <c r="M52" s="14"/>
    </row>
    <row r="53" spans="2:13" ht="37.5">
      <c r="B53" s="53"/>
      <c r="C53" s="61"/>
      <c r="D53" s="9" t="s">
        <v>49</v>
      </c>
      <c r="E53" s="7"/>
      <c r="F53" s="7"/>
      <c r="G53" s="7"/>
      <c r="I53" s="5"/>
      <c r="J53" s="5"/>
      <c r="K53" s="5"/>
      <c r="L53" s="5"/>
      <c r="M53" s="5"/>
    </row>
    <row r="54" spans="2:13" ht="112.5">
      <c r="B54" s="53"/>
      <c r="C54" s="61"/>
      <c r="D54" s="9" t="s">
        <v>4</v>
      </c>
      <c r="E54" s="12">
        <v>594.29</v>
      </c>
      <c r="F54" s="12">
        <v>764.38800000000003</v>
      </c>
      <c r="G54" s="12">
        <v>764.38800000000003</v>
      </c>
      <c r="I54" s="5"/>
      <c r="J54" s="5"/>
      <c r="K54" s="5"/>
      <c r="L54" s="5"/>
      <c r="M54" s="5"/>
    </row>
    <row r="55" spans="2:13" ht="75">
      <c r="B55" s="15" t="s">
        <v>20</v>
      </c>
      <c r="C55" s="18" t="s">
        <v>9</v>
      </c>
      <c r="D55" s="59"/>
      <c r="E55" s="7"/>
      <c r="F55" s="7"/>
      <c r="G55" s="7"/>
      <c r="I55" s="5"/>
      <c r="J55" s="5"/>
      <c r="K55" s="5"/>
      <c r="L55" s="5"/>
      <c r="M55" s="5"/>
    </row>
    <row r="56" spans="2:13" ht="37.5">
      <c r="B56" s="53"/>
      <c r="C56" s="61"/>
      <c r="D56" s="9" t="s">
        <v>48</v>
      </c>
      <c r="E56" s="12">
        <v>20</v>
      </c>
      <c r="F56" s="12">
        <v>33.64</v>
      </c>
      <c r="G56" s="12">
        <v>33.64</v>
      </c>
      <c r="I56" s="5"/>
      <c r="J56" s="5"/>
      <c r="K56" s="5"/>
      <c r="L56" s="5"/>
      <c r="M56" s="5"/>
    </row>
    <row r="57" spans="2:13" s="13" customFormat="1" ht="37.5">
      <c r="B57" s="10"/>
      <c r="C57" s="10"/>
      <c r="D57" s="11" t="s">
        <v>18</v>
      </c>
      <c r="E57" s="12">
        <v>20</v>
      </c>
      <c r="F57" s="12">
        <v>33.64</v>
      </c>
      <c r="G57" s="12">
        <v>33.64</v>
      </c>
      <c r="I57" s="14"/>
      <c r="J57" s="14"/>
      <c r="K57" s="14"/>
      <c r="L57" s="14"/>
      <c r="M57" s="14"/>
    </row>
    <row r="58" spans="2:13" ht="37.5">
      <c r="B58" s="53"/>
      <c r="C58" s="61"/>
      <c r="D58" s="9" t="s">
        <v>49</v>
      </c>
      <c r="E58" s="7"/>
      <c r="F58" s="7"/>
      <c r="G58" s="7"/>
      <c r="I58" s="5"/>
      <c r="J58" s="5"/>
      <c r="K58" s="5"/>
      <c r="L58" s="5"/>
      <c r="M58" s="5"/>
    </row>
    <row r="59" spans="2:13" ht="112.5">
      <c r="B59" s="53"/>
      <c r="C59" s="61"/>
      <c r="D59" s="9" t="s">
        <v>4</v>
      </c>
      <c r="E59" s="12">
        <v>20</v>
      </c>
      <c r="F59" s="12">
        <v>33.64</v>
      </c>
      <c r="G59" s="12">
        <v>33.64</v>
      </c>
      <c r="I59" s="5"/>
      <c r="J59" s="5"/>
      <c r="K59" s="5"/>
      <c r="L59" s="5"/>
      <c r="M59" s="5"/>
    </row>
    <row r="60" spans="2:13" ht="112.5">
      <c r="B60" s="15" t="s">
        <v>21</v>
      </c>
      <c r="C60" s="17" t="s">
        <v>41</v>
      </c>
      <c r="D60" s="59"/>
      <c r="E60" s="7"/>
      <c r="F60" s="7"/>
      <c r="G60" s="7"/>
      <c r="I60" s="5"/>
      <c r="J60" s="5"/>
      <c r="K60" s="5"/>
      <c r="L60" s="5"/>
      <c r="M60" s="5"/>
    </row>
    <row r="61" spans="2:13" s="13" customFormat="1" ht="37.5">
      <c r="B61" s="10"/>
      <c r="C61" s="10"/>
      <c r="D61" s="11" t="s">
        <v>18</v>
      </c>
      <c r="E61" s="7">
        <v>0</v>
      </c>
      <c r="F61" s="7">
        <v>187.405</v>
      </c>
      <c r="G61" s="7">
        <v>163.82599999999999</v>
      </c>
      <c r="I61" s="14"/>
      <c r="J61" s="14"/>
      <c r="K61" s="14"/>
      <c r="L61" s="14"/>
      <c r="M61" s="14"/>
    </row>
    <row r="62" spans="2:13" ht="37.5">
      <c r="B62" s="53"/>
      <c r="C62" s="61"/>
      <c r="D62" s="9" t="s">
        <v>49</v>
      </c>
      <c r="E62" s="7"/>
      <c r="F62" s="7"/>
      <c r="G62" s="7"/>
      <c r="I62" s="5"/>
      <c r="J62" s="5"/>
      <c r="K62" s="5"/>
      <c r="L62" s="5"/>
      <c r="M62" s="5"/>
    </row>
    <row r="63" spans="2:13" ht="112.5">
      <c r="B63" s="53"/>
      <c r="C63" s="61"/>
      <c r="D63" s="9" t="s">
        <v>4</v>
      </c>
      <c r="E63" s="7">
        <v>0</v>
      </c>
      <c r="F63" s="7">
        <v>187.405</v>
      </c>
      <c r="G63" s="7">
        <v>163.82599999999999</v>
      </c>
      <c r="I63" s="5"/>
      <c r="J63" s="5"/>
      <c r="K63" s="5"/>
      <c r="L63" s="5"/>
      <c r="M63" s="5"/>
    </row>
    <row r="64" spans="2:13" ht="37.5">
      <c r="B64" s="53"/>
      <c r="C64" s="61"/>
      <c r="D64" s="9" t="s">
        <v>51</v>
      </c>
      <c r="E64" s="7">
        <v>4169.0200000000004</v>
      </c>
      <c r="F64" s="7"/>
      <c r="G64" s="7">
        <v>1996.77</v>
      </c>
      <c r="I64" s="5"/>
      <c r="J64" s="5"/>
      <c r="K64" s="5"/>
      <c r="L64" s="5"/>
      <c r="M64" s="5"/>
    </row>
    <row r="65" spans="2:15" ht="37.5">
      <c r="B65" s="53"/>
      <c r="C65" s="61"/>
      <c r="D65" s="9" t="s">
        <v>49</v>
      </c>
      <c r="E65" s="7"/>
      <c r="F65" s="7"/>
      <c r="G65" s="7"/>
      <c r="I65" s="5"/>
      <c r="J65" s="5"/>
      <c r="K65" s="5"/>
      <c r="L65" s="5"/>
      <c r="M65" s="5"/>
    </row>
    <row r="66" spans="2:15" ht="112.5">
      <c r="B66" s="53"/>
      <c r="C66" s="61"/>
      <c r="D66" s="9" t="s">
        <v>4</v>
      </c>
      <c r="E66" s="7">
        <v>4169.0200000000004</v>
      </c>
      <c r="F66" s="7">
        <f>F64</f>
        <v>0</v>
      </c>
      <c r="G66" s="7">
        <f>+G64</f>
        <v>1996.77</v>
      </c>
      <c r="I66" s="5"/>
      <c r="J66" s="5"/>
      <c r="K66" s="5"/>
      <c r="L66" s="5"/>
      <c r="M66" s="5"/>
    </row>
    <row r="67" spans="2:15">
      <c r="B67" s="15">
        <v>3</v>
      </c>
      <c r="C67" s="81" t="s">
        <v>14</v>
      </c>
      <c r="D67" s="82"/>
      <c r="E67" s="82"/>
      <c r="F67" s="82"/>
      <c r="G67" s="82"/>
      <c r="I67" s="5"/>
      <c r="J67" s="5"/>
      <c r="K67" s="5"/>
      <c r="L67" s="5"/>
      <c r="M67" s="5"/>
    </row>
    <row r="68" spans="2:15" ht="37.5">
      <c r="B68" s="21"/>
      <c r="C68" s="16" t="s">
        <v>2</v>
      </c>
      <c r="D68" s="58"/>
      <c r="E68" s="7">
        <f>E69+E77</f>
        <v>822054.87</v>
      </c>
      <c r="F68" s="7">
        <f t="shared" ref="F68:G68" si="3">F69+F77</f>
        <v>801219.59000000008</v>
      </c>
      <c r="G68" s="7">
        <f t="shared" si="3"/>
        <v>871883.06</v>
      </c>
      <c r="I68" s="5"/>
      <c r="J68" s="5"/>
      <c r="K68" s="5"/>
      <c r="L68" s="5"/>
      <c r="M68" s="5"/>
      <c r="N68" s="3">
        <v>801219.59</v>
      </c>
      <c r="O68" s="48">
        <f>N68-F68</f>
        <v>0</v>
      </c>
    </row>
    <row r="69" spans="2:15" ht="37.5">
      <c r="B69" s="53"/>
      <c r="C69" s="61"/>
      <c r="D69" s="9" t="s">
        <v>48</v>
      </c>
      <c r="E69" s="7">
        <f>E70+E73+E76</f>
        <v>747016.07</v>
      </c>
      <c r="F69" s="7">
        <f>F70+F73+F76</f>
        <v>801219.59000000008</v>
      </c>
      <c r="G69" s="7">
        <f>G70+G73+G76</f>
        <v>797997.14</v>
      </c>
      <c r="I69" s="5"/>
      <c r="J69" s="5"/>
      <c r="K69" s="5"/>
      <c r="L69" s="5"/>
      <c r="M69" s="5"/>
      <c r="N69" s="48"/>
    </row>
    <row r="70" spans="2:15" s="13" customFormat="1" ht="75">
      <c r="B70" s="10"/>
      <c r="C70" s="10"/>
      <c r="D70" s="11" t="s">
        <v>50</v>
      </c>
      <c r="E70" s="12">
        <v>543364.73</v>
      </c>
      <c r="F70" s="12">
        <v>576731.17000000004</v>
      </c>
      <c r="G70" s="12">
        <v>576731.17000000004</v>
      </c>
      <c r="I70" s="14"/>
      <c r="J70" s="14"/>
      <c r="K70" s="14"/>
      <c r="L70" s="14"/>
      <c r="M70" s="14"/>
      <c r="N70" s="56"/>
    </row>
    <row r="71" spans="2:15" ht="37.5">
      <c r="B71" s="53"/>
      <c r="C71" s="61"/>
      <c r="D71" s="9" t="s">
        <v>49</v>
      </c>
      <c r="E71" s="7"/>
      <c r="F71" s="7"/>
      <c r="G71" s="7"/>
      <c r="I71" s="5"/>
      <c r="J71" s="5"/>
      <c r="K71" s="5"/>
      <c r="L71" s="5"/>
      <c r="M71" s="5"/>
    </row>
    <row r="72" spans="2:15" ht="112.5">
      <c r="B72" s="53"/>
      <c r="C72" s="61"/>
      <c r="D72" s="9" t="s">
        <v>4</v>
      </c>
      <c r="E72" s="12">
        <v>543364.73</v>
      </c>
      <c r="F72" s="12">
        <v>576731.17000000004</v>
      </c>
      <c r="G72" s="12">
        <v>576731.17000000004</v>
      </c>
      <c r="I72" s="5"/>
      <c r="J72" s="5"/>
      <c r="K72" s="5"/>
      <c r="L72" s="5"/>
      <c r="M72" s="5"/>
    </row>
    <row r="73" spans="2:15" s="13" customFormat="1" ht="37.5">
      <c r="B73" s="10"/>
      <c r="C73" s="10"/>
      <c r="D73" s="11" t="s">
        <v>18</v>
      </c>
      <c r="E73" s="12">
        <v>203286.34</v>
      </c>
      <c r="F73" s="12">
        <v>224073.42</v>
      </c>
      <c r="G73" s="12">
        <v>220850.97</v>
      </c>
      <c r="I73" s="14"/>
      <c r="J73" s="14"/>
      <c r="K73" s="14"/>
      <c r="L73" s="14"/>
      <c r="M73" s="14"/>
    </row>
    <row r="74" spans="2:15" ht="37.5">
      <c r="B74" s="53"/>
      <c r="C74" s="61"/>
      <c r="D74" s="9" t="s">
        <v>49</v>
      </c>
      <c r="E74" s="7"/>
      <c r="F74" s="7"/>
      <c r="G74" s="7"/>
      <c r="I74" s="5"/>
      <c r="J74" s="5"/>
      <c r="K74" s="5"/>
      <c r="L74" s="5"/>
      <c r="M74" s="5"/>
    </row>
    <row r="75" spans="2:15" ht="112.5">
      <c r="B75" s="53"/>
      <c r="C75" s="61"/>
      <c r="D75" s="9" t="s">
        <v>4</v>
      </c>
      <c r="E75" s="12">
        <v>202921.33</v>
      </c>
      <c r="F75" s="12">
        <v>224073.42</v>
      </c>
      <c r="G75" s="12">
        <v>220850.97</v>
      </c>
      <c r="I75" s="5"/>
      <c r="J75" s="5"/>
      <c r="K75" s="5"/>
      <c r="L75" s="5"/>
      <c r="M75" s="5"/>
    </row>
    <row r="76" spans="2:15" ht="112.5">
      <c r="B76" s="53"/>
      <c r="C76" s="61"/>
      <c r="D76" s="9" t="s">
        <v>22</v>
      </c>
      <c r="E76" s="7">
        <v>365</v>
      </c>
      <c r="F76" s="7">
        <v>415</v>
      </c>
      <c r="G76" s="7">
        <v>415</v>
      </c>
      <c r="I76" s="5"/>
      <c r="J76" s="5"/>
      <c r="K76" s="5"/>
      <c r="L76" s="5"/>
      <c r="M76" s="5"/>
    </row>
    <row r="77" spans="2:15" ht="37.5">
      <c r="B77" s="53"/>
      <c r="C77" s="61"/>
      <c r="D77" s="9" t="s">
        <v>51</v>
      </c>
      <c r="E77" s="7">
        <v>75038.8</v>
      </c>
      <c r="F77" s="7"/>
      <c r="G77" s="7">
        <v>73885.919999999998</v>
      </c>
      <c r="I77" s="5"/>
      <c r="J77" s="5"/>
      <c r="K77" s="5"/>
      <c r="L77" s="5"/>
      <c r="M77" s="5"/>
      <c r="N77" s="48"/>
      <c r="O77" s="48"/>
    </row>
    <row r="78" spans="2:15" ht="37.5">
      <c r="B78" s="53"/>
      <c r="C78" s="61"/>
      <c r="D78" s="9" t="s">
        <v>49</v>
      </c>
      <c r="E78" s="7"/>
      <c r="F78" s="7"/>
      <c r="G78" s="7"/>
      <c r="I78" s="5"/>
      <c r="J78" s="5"/>
      <c r="K78" s="5"/>
      <c r="L78" s="5"/>
      <c r="M78" s="5"/>
    </row>
    <row r="79" spans="2:15" ht="131.25">
      <c r="B79" s="53"/>
      <c r="C79" s="61"/>
      <c r="D79" s="11" t="s">
        <v>4</v>
      </c>
      <c r="E79" s="12">
        <v>75038.8</v>
      </c>
      <c r="F79" s="12"/>
      <c r="G79" s="12">
        <f>+G77</f>
        <v>73885.919999999998</v>
      </c>
      <c r="I79" s="5"/>
      <c r="J79" s="5"/>
      <c r="K79" s="5"/>
      <c r="L79" s="5"/>
      <c r="M79" s="5"/>
    </row>
    <row r="80" spans="2:15" ht="93.75">
      <c r="B80" s="15"/>
      <c r="C80" s="16" t="s">
        <v>3</v>
      </c>
      <c r="D80" s="58"/>
      <c r="E80" s="22"/>
      <c r="F80" s="22"/>
      <c r="G80" s="23"/>
      <c r="I80" s="5"/>
      <c r="J80" s="5"/>
      <c r="K80" s="5"/>
      <c r="L80" s="5"/>
      <c r="M80" s="5"/>
    </row>
    <row r="81" spans="2:13" ht="93.75">
      <c r="B81" s="50" t="s">
        <v>27</v>
      </c>
      <c r="C81" s="60" t="s">
        <v>32</v>
      </c>
      <c r="D81" s="58"/>
      <c r="E81" s="7"/>
      <c r="F81" s="7"/>
      <c r="G81" s="7"/>
      <c r="I81" s="5"/>
      <c r="J81" s="5"/>
      <c r="K81" s="5"/>
      <c r="L81" s="5"/>
      <c r="M81" s="5"/>
    </row>
    <row r="82" spans="2:13" ht="47.25" customHeight="1">
      <c r="B82" s="53"/>
      <c r="C82" s="61"/>
      <c r="D82" s="9" t="s">
        <v>48</v>
      </c>
      <c r="E82" s="7">
        <f>E83+E86</f>
        <v>722193.58000000007</v>
      </c>
      <c r="F82" s="7">
        <f t="shared" ref="F82:G82" si="4">F83+F86</f>
        <v>771539.47</v>
      </c>
      <c r="G82" s="7">
        <f t="shared" si="4"/>
        <v>768539.47</v>
      </c>
      <c r="I82" s="5"/>
      <c r="J82" s="5"/>
      <c r="K82" s="5"/>
      <c r="L82" s="5"/>
      <c r="M82" s="5"/>
    </row>
    <row r="83" spans="2:13" s="13" customFormat="1" ht="75">
      <c r="B83" s="10"/>
      <c r="C83" s="10"/>
      <c r="D83" s="11" t="s">
        <v>50</v>
      </c>
      <c r="E83" s="12">
        <f>E85</f>
        <v>539470.53</v>
      </c>
      <c r="F83" s="12">
        <v>567586.25</v>
      </c>
      <c r="G83" s="12">
        <v>567586.25</v>
      </c>
      <c r="I83" s="14"/>
      <c r="J83" s="14"/>
      <c r="K83" s="14"/>
      <c r="L83" s="14"/>
      <c r="M83" s="14"/>
    </row>
    <row r="84" spans="2:13" ht="37.5">
      <c r="B84" s="53"/>
      <c r="C84" s="61"/>
      <c r="D84" s="9" t="s">
        <v>49</v>
      </c>
      <c r="E84" s="7"/>
      <c r="F84" s="7"/>
      <c r="G84" s="7"/>
      <c r="I84" s="5"/>
      <c r="J84" s="5"/>
      <c r="K84" s="5"/>
      <c r="L84" s="5"/>
      <c r="M84" s="5"/>
    </row>
    <row r="85" spans="2:13" ht="112.5">
      <c r="B85" s="53"/>
      <c r="C85" s="61"/>
      <c r="D85" s="9" t="s">
        <v>4</v>
      </c>
      <c r="E85" s="12">
        <v>539470.53</v>
      </c>
      <c r="F85" s="12">
        <f>F83</f>
        <v>567586.25</v>
      </c>
      <c r="G85" s="12">
        <f>G83</f>
        <v>567586.25</v>
      </c>
      <c r="I85" s="5"/>
      <c r="J85" s="5"/>
      <c r="K85" s="5"/>
      <c r="L85" s="5"/>
      <c r="M85" s="5"/>
    </row>
    <row r="86" spans="2:13" s="13" customFormat="1" ht="37.5">
      <c r="B86" s="10"/>
      <c r="C86" s="10"/>
      <c r="D86" s="11" t="s">
        <v>18</v>
      </c>
      <c r="E86" s="12">
        <v>182723.05</v>
      </c>
      <c r="F86" s="12">
        <v>203953.22</v>
      </c>
      <c r="G86" s="12">
        <v>200953.22</v>
      </c>
      <c r="I86" s="14"/>
      <c r="J86" s="14"/>
      <c r="K86" s="14"/>
      <c r="L86" s="14"/>
      <c r="M86" s="14"/>
    </row>
    <row r="87" spans="2:13" ht="37.5">
      <c r="B87" s="53"/>
      <c r="C87" s="61"/>
      <c r="D87" s="9" t="s">
        <v>49</v>
      </c>
      <c r="E87" s="7"/>
      <c r="F87" s="7"/>
      <c r="G87" s="7"/>
      <c r="I87" s="5"/>
      <c r="J87" s="5"/>
      <c r="K87" s="5"/>
      <c r="L87" s="5"/>
      <c r="M87" s="5"/>
    </row>
    <row r="88" spans="2:13" ht="112.5">
      <c r="B88" s="53"/>
      <c r="C88" s="61"/>
      <c r="D88" s="9" t="s">
        <v>4</v>
      </c>
      <c r="E88" s="19">
        <f>E86</f>
        <v>182723.05</v>
      </c>
      <c r="F88" s="19">
        <f>+F86</f>
        <v>203953.22</v>
      </c>
      <c r="G88" s="20">
        <f>+G86</f>
        <v>200953.22</v>
      </c>
      <c r="I88" s="5"/>
      <c r="J88" s="5"/>
      <c r="K88" s="5"/>
      <c r="L88" s="5"/>
      <c r="M88" s="5"/>
    </row>
    <row r="89" spans="2:13" ht="37.5">
      <c r="B89" s="53"/>
      <c r="C89" s="61"/>
      <c r="D89" s="9" t="s">
        <v>51</v>
      </c>
      <c r="E89" s="7">
        <v>60624.07</v>
      </c>
      <c r="F89" s="7"/>
      <c r="G89" s="7">
        <v>55700.72</v>
      </c>
      <c r="I89" s="5"/>
      <c r="J89" s="5"/>
      <c r="K89" s="5"/>
      <c r="L89" s="5"/>
      <c r="M89" s="5"/>
    </row>
    <row r="90" spans="2:13" ht="37.5">
      <c r="B90" s="53"/>
      <c r="C90" s="61"/>
      <c r="D90" s="9" t="s">
        <v>49</v>
      </c>
      <c r="E90" s="7"/>
      <c r="F90" s="7"/>
      <c r="G90" s="7"/>
      <c r="I90" s="5"/>
      <c r="J90" s="5"/>
      <c r="K90" s="5"/>
      <c r="L90" s="5"/>
      <c r="M90" s="5"/>
    </row>
    <row r="91" spans="2:13" ht="112.5">
      <c r="B91" s="53"/>
      <c r="C91" s="61"/>
      <c r="D91" s="9" t="s">
        <v>4</v>
      </c>
      <c r="E91" s="7">
        <f>E89</f>
        <v>60624.07</v>
      </c>
      <c r="F91" s="7"/>
      <c r="G91" s="7">
        <f>+G89</f>
        <v>55700.72</v>
      </c>
      <c r="I91" s="5"/>
      <c r="J91" s="5"/>
      <c r="K91" s="5"/>
      <c r="L91" s="5"/>
      <c r="M91" s="5"/>
    </row>
    <row r="92" spans="2:13" ht="150">
      <c r="B92" s="50" t="s">
        <v>28</v>
      </c>
      <c r="C92" s="60" t="s">
        <v>33</v>
      </c>
      <c r="D92" s="58"/>
      <c r="E92" s="7"/>
      <c r="F92" s="7"/>
      <c r="G92" s="7"/>
      <c r="I92" s="5"/>
      <c r="J92" s="5"/>
      <c r="K92" s="5"/>
      <c r="L92" s="5"/>
      <c r="M92" s="5"/>
    </row>
    <row r="93" spans="2:13" ht="37.5">
      <c r="B93" s="53"/>
      <c r="C93" s="61"/>
      <c r="D93" s="9" t="s">
        <v>48</v>
      </c>
      <c r="E93" s="7">
        <f>E94</f>
        <v>690.21</v>
      </c>
      <c r="F93" s="7">
        <f>F94</f>
        <v>1119.854</v>
      </c>
      <c r="G93" s="7">
        <f>+F93</f>
        <v>1119.854</v>
      </c>
      <c r="I93" s="5"/>
      <c r="J93" s="5"/>
      <c r="K93" s="5"/>
      <c r="L93" s="5"/>
      <c r="M93" s="5"/>
    </row>
    <row r="94" spans="2:13" s="13" customFormat="1" ht="75">
      <c r="B94" s="10"/>
      <c r="C94" s="10"/>
      <c r="D94" s="11" t="s">
        <v>50</v>
      </c>
      <c r="E94" s="12">
        <v>690.21</v>
      </c>
      <c r="F94" s="12">
        <v>1119.854</v>
      </c>
      <c r="G94" s="12">
        <v>1119.854</v>
      </c>
      <c r="I94" s="14"/>
      <c r="J94" s="14"/>
      <c r="K94" s="14"/>
      <c r="L94" s="14"/>
      <c r="M94" s="14"/>
    </row>
    <row r="95" spans="2:13" ht="37.5">
      <c r="B95" s="53"/>
      <c r="C95" s="61"/>
      <c r="D95" s="9" t="s">
        <v>49</v>
      </c>
      <c r="E95" s="7"/>
      <c r="F95" s="7"/>
      <c r="G95" s="7"/>
      <c r="I95" s="5"/>
      <c r="J95" s="5"/>
      <c r="K95" s="5"/>
      <c r="L95" s="5"/>
      <c r="M95" s="5"/>
    </row>
    <row r="96" spans="2:13" ht="112.5">
      <c r="B96" s="53"/>
      <c r="C96" s="61"/>
      <c r="D96" s="9" t="s">
        <v>4</v>
      </c>
      <c r="E96" s="12">
        <f>E94</f>
        <v>690.21</v>
      </c>
      <c r="F96" s="12">
        <f>+F94</f>
        <v>1119.854</v>
      </c>
      <c r="G96" s="12">
        <f>+G94</f>
        <v>1119.854</v>
      </c>
      <c r="I96" s="5"/>
      <c r="J96" s="5"/>
      <c r="K96" s="5"/>
      <c r="L96" s="5"/>
      <c r="M96" s="5"/>
    </row>
    <row r="97" spans="2:13" ht="93.75">
      <c r="B97" s="50" t="s">
        <v>29</v>
      </c>
      <c r="C97" s="60" t="s">
        <v>42</v>
      </c>
      <c r="D97" s="58"/>
      <c r="E97" s="7"/>
      <c r="F97" s="7"/>
      <c r="G97" s="7"/>
      <c r="I97" s="5"/>
      <c r="J97" s="5"/>
      <c r="K97" s="5"/>
      <c r="L97" s="5"/>
      <c r="M97" s="5"/>
    </row>
    <row r="98" spans="2:13" ht="37.5">
      <c r="B98" s="53"/>
      <c r="C98" s="61"/>
      <c r="D98" s="9" t="s">
        <v>48</v>
      </c>
      <c r="E98" s="7">
        <v>2532.0500000000002</v>
      </c>
      <c r="F98" s="7">
        <f>+F99+F102+F105</f>
        <v>7293.5300000000007</v>
      </c>
      <c r="G98" s="7">
        <f>+G99+G102+G105</f>
        <v>7288.04</v>
      </c>
      <c r="I98" s="5"/>
      <c r="J98" s="5"/>
      <c r="K98" s="5"/>
      <c r="L98" s="5"/>
      <c r="M98" s="5"/>
    </row>
    <row r="99" spans="2:13" s="13" customFormat="1" ht="75">
      <c r="B99" s="10"/>
      <c r="C99" s="10"/>
      <c r="D99" s="11" t="s">
        <v>50</v>
      </c>
      <c r="E99" s="12"/>
      <c r="F99" s="12">
        <v>4757</v>
      </c>
      <c r="G99" s="12">
        <f>+F99</f>
        <v>4757</v>
      </c>
      <c r="I99" s="14"/>
      <c r="J99" s="14"/>
      <c r="K99" s="14"/>
      <c r="L99" s="14"/>
      <c r="M99" s="14"/>
    </row>
    <row r="100" spans="2:13" ht="37.5">
      <c r="B100" s="53"/>
      <c r="C100" s="61"/>
      <c r="D100" s="9" t="s">
        <v>49</v>
      </c>
      <c r="E100" s="7"/>
      <c r="F100" s="7"/>
      <c r="G100" s="7"/>
      <c r="I100" s="5"/>
      <c r="J100" s="5"/>
      <c r="K100" s="5"/>
      <c r="L100" s="5"/>
      <c r="M100" s="5"/>
    </row>
    <row r="101" spans="2:13" ht="112.5">
      <c r="B101" s="53"/>
      <c r="C101" s="61"/>
      <c r="D101" s="9" t="s">
        <v>4</v>
      </c>
      <c r="E101" s="19"/>
      <c r="F101" s="19">
        <f>+F99</f>
        <v>4757</v>
      </c>
      <c r="G101" s="19">
        <f>+G99</f>
        <v>4757</v>
      </c>
      <c r="I101" s="5"/>
      <c r="J101" s="5"/>
      <c r="K101" s="5"/>
      <c r="L101" s="5"/>
      <c r="M101" s="5"/>
    </row>
    <row r="102" spans="2:13" s="13" customFormat="1" ht="37.5">
      <c r="B102" s="10"/>
      <c r="C102" s="10"/>
      <c r="D102" s="11" t="s">
        <v>18</v>
      </c>
      <c r="E102" s="12">
        <v>2532.0500000000002</v>
      </c>
      <c r="F102" s="12">
        <v>2121.5300000000002</v>
      </c>
      <c r="G102" s="12">
        <v>2116.04</v>
      </c>
      <c r="I102" s="14"/>
      <c r="J102" s="14"/>
      <c r="K102" s="14"/>
      <c r="L102" s="14"/>
      <c r="M102" s="14"/>
    </row>
    <row r="103" spans="2:13" ht="37.5">
      <c r="B103" s="53"/>
      <c r="C103" s="61"/>
      <c r="D103" s="9" t="s">
        <v>49</v>
      </c>
      <c r="E103" s="7"/>
      <c r="F103" s="7"/>
      <c r="G103" s="7"/>
      <c r="I103" s="5"/>
      <c r="J103" s="5"/>
      <c r="K103" s="5"/>
      <c r="L103" s="5"/>
      <c r="M103" s="5"/>
    </row>
    <row r="104" spans="2:13" ht="112.5">
      <c r="B104" s="53"/>
      <c r="C104" s="61"/>
      <c r="D104" s="9" t="s">
        <v>4</v>
      </c>
      <c r="E104" s="12">
        <v>2167.0500000000002</v>
      </c>
      <c r="F104" s="12">
        <v>2121.5300000000002</v>
      </c>
      <c r="G104" s="12">
        <v>2116.04</v>
      </c>
      <c r="I104" s="5"/>
      <c r="J104" s="5"/>
      <c r="K104" s="5"/>
      <c r="L104" s="5"/>
      <c r="M104" s="5"/>
    </row>
    <row r="105" spans="2:13" ht="99" customHeight="1">
      <c r="B105" s="53"/>
      <c r="C105" s="61"/>
      <c r="D105" s="9" t="s">
        <v>22</v>
      </c>
      <c r="E105" s="7">
        <v>365</v>
      </c>
      <c r="F105" s="7">
        <v>415</v>
      </c>
      <c r="G105" s="7">
        <v>415</v>
      </c>
      <c r="I105" s="5"/>
      <c r="J105" s="5"/>
      <c r="K105" s="5"/>
      <c r="L105" s="5"/>
      <c r="M105" s="5"/>
    </row>
    <row r="106" spans="2:13" ht="93.75">
      <c r="B106" s="50" t="s">
        <v>30</v>
      </c>
      <c r="C106" s="60" t="s">
        <v>34</v>
      </c>
      <c r="D106" s="58"/>
      <c r="E106" s="7"/>
      <c r="F106" s="7"/>
      <c r="G106" s="7"/>
      <c r="I106" s="5"/>
      <c r="J106" s="5"/>
      <c r="K106" s="5"/>
      <c r="L106" s="5"/>
      <c r="M106" s="5"/>
    </row>
    <row r="107" spans="2:13" ht="37.5">
      <c r="B107" s="53"/>
      <c r="C107" s="61"/>
      <c r="D107" s="9" t="s">
        <v>48</v>
      </c>
      <c r="E107" s="7">
        <f>E108</f>
        <v>16833.740000000002</v>
      </c>
      <c r="F107" s="7">
        <f t="shared" ref="F107" si="5">F108+F111</f>
        <v>16618.86</v>
      </c>
      <c r="G107" s="7">
        <f>G108</f>
        <v>16564.397000000001</v>
      </c>
      <c r="I107" s="5"/>
      <c r="J107" s="5"/>
      <c r="K107" s="5"/>
      <c r="L107" s="5"/>
      <c r="M107" s="5"/>
    </row>
    <row r="108" spans="2:13" s="13" customFormat="1" ht="37.5">
      <c r="B108" s="10"/>
      <c r="C108" s="10"/>
      <c r="D108" s="11" t="s">
        <v>18</v>
      </c>
      <c r="E108" s="12">
        <v>16833.740000000002</v>
      </c>
      <c r="F108" s="12">
        <v>16618.86</v>
      </c>
      <c r="G108" s="12">
        <v>16564.397000000001</v>
      </c>
      <c r="I108" s="14"/>
      <c r="J108" s="14"/>
      <c r="K108" s="14"/>
      <c r="L108" s="14"/>
      <c r="M108" s="14"/>
    </row>
    <row r="109" spans="2:13" ht="37.5">
      <c r="B109" s="53"/>
      <c r="C109" s="61"/>
      <c r="D109" s="9" t="s">
        <v>49</v>
      </c>
      <c r="E109" s="7"/>
      <c r="F109" s="7"/>
      <c r="G109" s="7"/>
      <c r="I109" s="5"/>
      <c r="J109" s="5"/>
      <c r="K109" s="5"/>
      <c r="L109" s="5"/>
      <c r="M109" s="5"/>
    </row>
    <row r="110" spans="2:13" ht="112.5">
      <c r="B110" s="53"/>
      <c r="C110" s="61"/>
      <c r="D110" s="9" t="s">
        <v>4</v>
      </c>
      <c r="E110" s="12">
        <v>16833.740000000002</v>
      </c>
      <c r="F110" s="12">
        <v>16618.86</v>
      </c>
      <c r="G110" s="12">
        <v>16564.397000000001</v>
      </c>
      <c r="I110" s="5"/>
      <c r="J110" s="5"/>
      <c r="K110" s="5"/>
      <c r="L110" s="5"/>
      <c r="M110" s="5"/>
    </row>
    <row r="111" spans="2:13" ht="37.5">
      <c r="B111" s="53"/>
      <c r="C111" s="61"/>
      <c r="D111" s="9" t="s">
        <v>51</v>
      </c>
      <c r="E111" s="7">
        <v>9480.23</v>
      </c>
      <c r="F111" s="7"/>
      <c r="G111" s="7">
        <f>+G113</f>
        <v>14229.9</v>
      </c>
      <c r="I111" s="5"/>
      <c r="J111" s="5"/>
      <c r="K111" s="5"/>
      <c r="L111" s="5"/>
      <c r="M111" s="5"/>
    </row>
    <row r="112" spans="2:13" ht="37.5">
      <c r="B112" s="53"/>
      <c r="C112" s="61"/>
      <c r="D112" s="9" t="s">
        <v>49</v>
      </c>
      <c r="E112" s="7"/>
      <c r="F112" s="7"/>
      <c r="G112" s="7"/>
      <c r="I112" s="5"/>
      <c r="J112" s="5"/>
      <c r="K112" s="5"/>
      <c r="L112" s="5"/>
      <c r="M112" s="5"/>
    </row>
    <row r="113" spans="1:13" ht="112.5">
      <c r="B113" s="53"/>
      <c r="C113" s="61"/>
      <c r="D113" s="9" t="s">
        <v>4</v>
      </c>
      <c r="E113" s="7">
        <f>E111</f>
        <v>9480.23</v>
      </c>
      <c r="F113" s="7"/>
      <c r="G113" s="7">
        <v>14229.9</v>
      </c>
      <c r="I113" s="5"/>
      <c r="J113" s="5"/>
      <c r="K113" s="5"/>
      <c r="L113" s="5"/>
      <c r="M113" s="5"/>
    </row>
    <row r="114" spans="1:13" ht="75">
      <c r="A114" s="24"/>
      <c r="B114" s="50" t="s">
        <v>31</v>
      </c>
      <c r="C114" s="60" t="s">
        <v>10</v>
      </c>
      <c r="D114" s="58"/>
      <c r="E114" s="7"/>
      <c r="F114" s="7"/>
      <c r="G114" s="7"/>
      <c r="I114" s="5"/>
      <c r="J114" s="5"/>
      <c r="K114" s="5"/>
      <c r="L114" s="5"/>
      <c r="M114" s="5"/>
    </row>
    <row r="115" spans="1:13" ht="37.5">
      <c r="B115" s="53"/>
      <c r="C115" s="61"/>
      <c r="D115" s="9" t="s">
        <v>48</v>
      </c>
      <c r="E115" s="7">
        <v>261.67200000000003</v>
      </c>
      <c r="F115" s="7">
        <v>306.839</v>
      </c>
      <c r="G115" s="7">
        <v>295.54599999999999</v>
      </c>
      <c r="I115" s="5"/>
      <c r="J115" s="5"/>
      <c r="K115" s="5"/>
      <c r="L115" s="5"/>
      <c r="M115" s="5"/>
    </row>
    <row r="116" spans="1:13" s="13" customFormat="1" ht="37.5">
      <c r="B116" s="10"/>
      <c r="C116" s="10"/>
      <c r="D116" s="11" t="s">
        <v>18</v>
      </c>
      <c r="E116" s="7">
        <v>261.67200000000003</v>
      </c>
      <c r="F116" s="7">
        <v>306.839</v>
      </c>
      <c r="G116" s="7">
        <v>295.54599999999999</v>
      </c>
      <c r="I116" s="14"/>
      <c r="J116" s="14"/>
      <c r="K116" s="14"/>
      <c r="L116" s="14"/>
      <c r="M116" s="14"/>
    </row>
    <row r="117" spans="1:13" ht="37.5">
      <c r="B117" s="53"/>
      <c r="C117" s="61"/>
      <c r="D117" s="9" t="s">
        <v>49</v>
      </c>
      <c r="E117" s="7"/>
      <c r="F117" s="7"/>
      <c r="G117" s="7"/>
      <c r="I117" s="5"/>
      <c r="J117" s="5"/>
      <c r="K117" s="5"/>
      <c r="L117" s="5"/>
      <c r="M117" s="5"/>
    </row>
    <row r="118" spans="1:13" ht="112.5">
      <c r="B118" s="53"/>
      <c r="C118" s="61"/>
      <c r="D118" s="9" t="s">
        <v>4</v>
      </c>
      <c r="E118" s="7">
        <v>261.67200000000003</v>
      </c>
      <c r="F118" s="7">
        <v>306.839</v>
      </c>
      <c r="G118" s="7">
        <v>295.54599999999999</v>
      </c>
      <c r="I118" s="5"/>
      <c r="J118" s="5"/>
      <c r="K118" s="5"/>
      <c r="L118" s="5"/>
      <c r="M118" s="5"/>
    </row>
    <row r="119" spans="1:13" ht="112.5">
      <c r="B119" s="50" t="s">
        <v>11</v>
      </c>
      <c r="C119" s="60" t="s">
        <v>35</v>
      </c>
      <c r="D119" s="58"/>
      <c r="E119" s="7"/>
      <c r="F119" s="7"/>
      <c r="G119" s="7"/>
      <c r="I119" s="5"/>
      <c r="J119" s="5"/>
      <c r="K119" s="5"/>
      <c r="L119" s="5"/>
      <c r="M119" s="5"/>
    </row>
    <row r="120" spans="1:13" ht="37.5">
      <c r="B120" s="53"/>
      <c r="C120" s="61"/>
      <c r="D120" s="9" t="s">
        <v>48</v>
      </c>
      <c r="E120" s="12">
        <f>E121+E122</f>
        <v>4139.8139999999994</v>
      </c>
      <c r="F120" s="12">
        <f>F121+F122</f>
        <v>4341.0300000000007</v>
      </c>
      <c r="G120" s="12">
        <f>G121+G122</f>
        <v>4189.83</v>
      </c>
      <c r="I120" s="5"/>
      <c r="J120" s="5"/>
      <c r="K120" s="5"/>
      <c r="L120" s="5"/>
      <c r="M120" s="5"/>
    </row>
    <row r="121" spans="1:13" ht="75">
      <c r="B121" s="71"/>
      <c r="C121" s="71"/>
      <c r="D121" s="11" t="s">
        <v>50</v>
      </c>
      <c r="E121" s="12">
        <v>3203.99</v>
      </c>
      <c r="F121" s="12">
        <v>3268.07</v>
      </c>
      <c r="G121" s="12">
        <v>3268.07</v>
      </c>
      <c r="I121" s="5"/>
      <c r="J121" s="5"/>
      <c r="K121" s="5"/>
      <c r="L121" s="5"/>
      <c r="M121" s="5"/>
    </row>
    <row r="122" spans="1:13" s="13" customFormat="1" ht="37.5">
      <c r="B122" s="10"/>
      <c r="C122" s="10"/>
      <c r="D122" s="11" t="s">
        <v>18</v>
      </c>
      <c r="E122" s="12">
        <v>935.82399999999996</v>
      </c>
      <c r="F122" s="12">
        <v>1072.96</v>
      </c>
      <c r="G122" s="12">
        <v>921.76</v>
      </c>
      <c r="I122" s="14"/>
      <c r="J122" s="14"/>
      <c r="K122" s="14"/>
      <c r="L122" s="14"/>
      <c r="M122" s="14"/>
    </row>
    <row r="123" spans="1:13" ht="37.5">
      <c r="B123" s="53"/>
      <c r="C123" s="61"/>
      <c r="D123" s="9" t="s">
        <v>49</v>
      </c>
      <c r="E123" s="7"/>
      <c r="F123" s="7"/>
      <c r="G123" s="7"/>
      <c r="I123" s="5"/>
      <c r="J123" s="5"/>
      <c r="K123" s="5"/>
      <c r="L123" s="5"/>
      <c r="M123" s="5"/>
    </row>
    <row r="124" spans="1:13" ht="112.5">
      <c r="B124" s="53"/>
      <c r="C124" s="61"/>
      <c r="D124" s="9" t="s">
        <v>4</v>
      </c>
      <c r="E124" s="12">
        <v>935.82399999999996</v>
      </c>
      <c r="F124" s="12">
        <v>1072.96</v>
      </c>
      <c r="G124" s="12">
        <v>921.76</v>
      </c>
      <c r="I124" s="5"/>
      <c r="J124" s="5"/>
      <c r="K124" s="5"/>
      <c r="L124" s="5"/>
      <c r="M124" s="5"/>
    </row>
    <row r="125" spans="1:13" ht="37.5">
      <c r="B125" s="53"/>
      <c r="C125" s="61"/>
      <c r="D125" s="9" t="s">
        <v>51</v>
      </c>
      <c r="E125" s="7">
        <v>4934.5</v>
      </c>
      <c r="F125" s="7"/>
      <c r="G125" s="7">
        <f>G127</f>
        <v>3955.3</v>
      </c>
      <c r="I125" s="5"/>
      <c r="J125" s="5"/>
      <c r="K125" s="5"/>
      <c r="L125" s="5"/>
      <c r="M125" s="5"/>
    </row>
    <row r="126" spans="1:13" ht="37.5">
      <c r="B126" s="53"/>
      <c r="C126" s="61"/>
      <c r="D126" s="9" t="s">
        <v>49</v>
      </c>
      <c r="E126" s="7"/>
      <c r="F126" s="7"/>
      <c r="G126" s="7"/>
      <c r="I126" s="5"/>
      <c r="J126" s="5"/>
      <c r="K126" s="5"/>
      <c r="L126" s="5"/>
      <c r="M126" s="5"/>
    </row>
    <row r="127" spans="1:13" ht="112.5">
      <c r="B127" s="53"/>
      <c r="C127" s="61"/>
      <c r="D127" s="9" t="s">
        <v>4</v>
      </c>
      <c r="E127" s="7">
        <f>E125</f>
        <v>4934.5</v>
      </c>
      <c r="F127" s="7"/>
      <c r="G127" s="7">
        <v>3955.3</v>
      </c>
      <c r="I127" s="5"/>
      <c r="J127" s="5"/>
      <c r="K127" s="5"/>
      <c r="L127" s="5"/>
      <c r="M127" s="5"/>
    </row>
    <row r="128" spans="1:13">
      <c r="B128" s="15">
        <v>4</v>
      </c>
      <c r="C128" s="81" t="s">
        <v>17</v>
      </c>
      <c r="D128" s="82"/>
      <c r="E128" s="82"/>
      <c r="F128" s="82"/>
      <c r="G128" s="82"/>
      <c r="I128" s="5"/>
      <c r="J128" s="5"/>
      <c r="K128" s="5"/>
      <c r="L128" s="5"/>
      <c r="M128" s="5"/>
    </row>
    <row r="129" spans="2:14" ht="37.5">
      <c r="B129" s="15"/>
      <c r="C129" s="16" t="s">
        <v>2</v>
      </c>
      <c r="D129" s="58"/>
      <c r="E129" s="7">
        <f>+E130+E139</f>
        <v>115155.318</v>
      </c>
      <c r="F129" s="7">
        <f>+F130+F139</f>
        <v>87560.09</v>
      </c>
      <c r="G129" s="7">
        <f>+G130+G139</f>
        <v>111990.34</v>
      </c>
      <c r="I129" s="5"/>
      <c r="J129" s="5"/>
      <c r="K129" s="5"/>
      <c r="L129" s="5"/>
      <c r="M129" s="5"/>
    </row>
    <row r="130" spans="2:14" ht="37.5">
      <c r="B130" s="53"/>
      <c r="C130" s="61"/>
      <c r="D130" s="9" t="s">
        <v>48</v>
      </c>
      <c r="E130" s="7">
        <v>89897.448000000004</v>
      </c>
      <c r="F130" s="7">
        <v>87560.09</v>
      </c>
      <c r="G130" s="7">
        <v>86560.09</v>
      </c>
      <c r="I130" s="5"/>
      <c r="J130" s="5"/>
      <c r="K130" s="5"/>
      <c r="L130" s="5"/>
      <c r="M130" s="5"/>
    </row>
    <row r="131" spans="2:14" s="13" customFormat="1" ht="58.5" customHeight="1">
      <c r="B131" s="10"/>
      <c r="C131" s="10"/>
      <c r="D131" s="11" t="s">
        <v>50</v>
      </c>
      <c r="E131" s="12"/>
      <c r="F131" s="12"/>
      <c r="G131" s="12"/>
      <c r="I131" s="12">
        <v>0</v>
      </c>
      <c r="J131" s="14"/>
      <c r="K131" s="14"/>
      <c r="L131" s="14"/>
      <c r="M131" s="14"/>
      <c r="N131" s="56"/>
    </row>
    <row r="132" spans="2:14" ht="37.5">
      <c r="B132" s="53"/>
      <c r="C132" s="61"/>
      <c r="D132" s="9" t="s">
        <v>49</v>
      </c>
      <c r="E132" s="7"/>
      <c r="F132" s="7"/>
      <c r="G132" s="7"/>
      <c r="I132" s="7"/>
      <c r="J132" s="5"/>
      <c r="K132" s="5"/>
      <c r="L132" s="5"/>
      <c r="M132" s="5"/>
    </row>
    <row r="133" spans="2:14" ht="112.5">
      <c r="B133" s="53"/>
      <c r="C133" s="61"/>
      <c r="D133" s="9" t="s">
        <v>4</v>
      </c>
      <c r="E133" s="7">
        <v>46007.96</v>
      </c>
      <c r="F133" s="7">
        <v>0</v>
      </c>
      <c r="G133" s="7">
        <v>0</v>
      </c>
      <c r="I133" s="7">
        <v>0</v>
      </c>
      <c r="J133" s="5"/>
      <c r="K133" s="5"/>
      <c r="L133" s="5"/>
      <c r="M133" s="5"/>
    </row>
    <row r="134" spans="2:14" ht="93.75">
      <c r="B134" s="53"/>
      <c r="C134" s="61"/>
      <c r="D134" s="9" t="s">
        <v>6</v>
      </c>
      <c r="E134" s="7">
        <v>43889.49</v>
      </c>
      <c r="F134" s="7">
        <v>0</v>
      </c>
      <c r="G134" s="7">
        <v>0</v>
      </c>
      <c r="I134" s="5"/>
      <c r="J134" s="5"/>
      <c r="K134" s="5"/>
      <c r="L134" s="5"/>
      <c r="M134" s="5"/>
    </row>
    <row r="135" spans="2:14" s="13" customFormat="1" ht="37.5">
      <c r="B135" s="10"/>
      <c r="C135" s="10"/>
      <c r="D135" s="11" t="s">
        <v>18</v>
      </c>
      <c r="E135" s="12">
        <f t="shared" ref="E135:G135" si="6">E137+E138</f>
        <v>89897.45</v>
      </c>
      <c r="F135" s="12">
        <f t="shared" si="6"/>
        <v>87560.09</v>
      </c>
      <c r="G135" s="12">
        <f t="shared" si="6"/>
        <v>86560.09</v>
      </c>
      <c r="I135" s="14"/>
      <c r="J135" s="14"/>
      <c r="K135" s="14"/>
      <c r="L135" s="14"/>
      <c r="M135" s="14"/>
    </row>
    <row r="136" spans="2:14" ht="37.5">
      <c r="B136" s="53"/>
      <c r="C136" s="61"/>
      <c r="D136" s="9" t="s">
        <v>49</v>
      </c>
      <c r="E136" s="7"/>
      <c r="F136" s="7"/>
      <c r="G136" s="7"/>
      <c r="I136" s="5"/>
      <c r="J136" s="5"/>
      <c r="K136" s="5"/>
      <c r="L136" s="5"/>
      <c r="M136" s="5"/>
    </row>
    <row r="137" spans="2:14" ht="112.5">
      <c r="B137" s="53"/>
      <c r="C137" s="61"/>
      <c r="D137" s="9" t="s">
        <v>4</v>
      </c>
      <c r="E137" s="7">
        <v>46007.96</v>
      </c>
      <c r="F137" s="7">
        <v>43603.3</v>
      </c>
      <c r="G137" s="7">
        <v>42603.3</v>
      </c>
      <c r="I137" s="5"/>
      <c r="J137" s="5"/>
      <c r="K137" s="5"/>
      <c r="L137" s="5"/>
      <c r="M137" s="5"/>
    </row>
    <row r="138" spans="2:14" ht="93.75">
      <c r="B138" s="53"/>
      <c r="C138" s="61"/>
      <c r="D138" s="9" t="s">
        <v>6</v>
      </c>
      <c r="E138" s="7">
        <v>43889.49</v>
      </c>
      <c r="F138" s="7">
        <v>43956.79</v>
      </c>
      <c r="G138" s="7">
        <v>43956.79</v>
      </c>
      <c r="I138" s="5"/>
      <c r="J138" s="5"/>
      <c r="K138" s="5"/>
      <c r="L138" s="5"/>
      <c r="M138" s="5"/>
    </row>
    <row r="139" spans="2:14" ht="37.5">
      <c r="B139" s="53"/>
      <c r="C139" s="61"/>
      <c r="D139" s="9" t="s">
        <v>51</v>
      </c>
      <c r="E139" s="7">
        <f>E141+E142</f>
        <v>25257.87</v>
      </c>
      <c r="F139" s="7"/>
      <c r="G139" s="7">
        <f>G141+G142</f>
        <v>25430.25</v>
      </c>
      <c r="I139" s="5"/>
      <c r="J139" s="5"/>
      <c r="K139" s="5"/>
      <c r="L139" s="5"/>
      <c r="M139" s="5"/>
    </row>
    <row r="140" spans="2:14" ht="37.5">
      <c r="B140" s="53"/>
      <c r="C140" s="61"/>
      <c r="D140" s="9" t="s">
        <v>49</v>
      </c>
      <c r="E140" s="7"/>
      <c r="F140" s="7"/>
      <c r="G140" s="7"/>
      <c r="I140" s="5"/>
      <c r="J140" s="5"/>
      <c r="K140" s="5"/>
      <c r="L140" s="5"/>
      <c r="M140" s="5"/>
    </row>
    <row r="141" spans="2:14" ht="112.5">
      <c r="B141" s="53"/>
      <c r="C141" s="61"/>
      <c r="D141" s="9" t="s">
        <v>4</v>
      </c>
      <c r="E141" s="7">
        <v>3860.19</v>
      </c>
      <c r="F141" s="7"/>
      <c r="G141" s="7">
        <f>4345.55</f>
        <v>4345.55</v>
      </c>
      <c r="I141" s="5"/>
      <c r="J141" s="5"/>
      <c r="K141" s="5"/>
      <c r="L141" s="5"/>
      <c r="M141" s="5"/>
    </row>
    <row r="142" spans="2:14" ht="93.75">
      <c r="B142" s="53"/>
      <c r="C142" s="61"/>
      <c r="D142" s="9" t="s">
        <v>6</v>
      </c>
      <c r="E142" s="7">
        <v>21397.68</v>
      </c>
      <c r="F142" s="7"/>
      <c r="G142" s="7">
        <v>21084.7</v>
      </c>
      <c r="I142" s="5"/>
      <c r="J142" s="5"/>
      <c r="K142" s="5"/>
      <c r="L142" s="5"/>
      <c r="M142" s="5"/>
    </row>
    <row r="143" spans="2:14" ht="93.75">
      <c r="B143" s="15"/>
      <c r="C143" s="16" t="s">
        <v>3</v>
      </c>
      <c r="D143" s="58"/>
      <c r="E143" s="7"/>
      <c r="F143" s="7"/>
      <c r="G143" s="7"/>
      <c r="I143" s="5"/>
      <c r="J143" s="5"/>
      <c r="K143" s="5"/>
      <c r="L143" s="5"/>
      <c r="M143" s="5"/>
    </row>
    <row r="144" spans="2:14" ht="75">
      <c r="B144" s="21" t="s">
        <v>36</v>
      </c>
      <c r="C144" s="18" t="s">
        <v>38</v>
      </c>
      <c r="D144" s="59"/>
      <c r="E144" s="7"/>
      <c r="F144" s="7"/>
      <c r="G144" s="7"/>
      <c r="I144" s="5"/>
      <c r="J144" s="5"/>
      <c r="K144" s="5"/>
      <c r="L144" s="5"/>
      <c r="M144" s="5"/>
    </row>
    <row r="145" spans="2:14" ht="37.5">
      <c r="B145" s="53"/>
      <c r="C145" s="61"/>
      <c r="D145" s="9" t="s">
        <v>48</v>
      </c>
      <c r="E145" s="12">
        <v>89897.447</v>
      </c>
      <c r="F145" s="12">
        <v>87529.54</v>
      </c>
      <c r="G145" s="12">
        <v>86529.54</v>
      </c>
      <c r="I145" s="5"/>
      <c r="J145" s="5"/>
      <c r="K145" s="5"/>
      <c r="L145" s="5"/>
      <c r="M145" s="5"/>
      <c r="N145" s="48"/>
    </row>
    <row r="146" spans="2:14" s="13" customFormat="1" ht="58.5" customHeight="1">
      <c r="B146" s="10"/>
      <c r="C146" s="10"/>
      <c r="D146" s="11" t="s">
        <v>50</v>
      </c>
      <c r="E146" s="12"/>
      <c r="F146" s="12"/>
      <c r="G146" s="12"/>
      <c r="I146" s="12">
        <v>0</v>
      </c>
      <c r="J146" s="14"/>
      <c r="K146" s="14"/>
      <c r="L146" s="14"/>
      <c r="M146" s="14"/>
    </row>
    <row r="147" spans="2:14" ht="37.5">
      <c r="B147" s="53"/>
      <c r="C147" s="61"/>
      <c r="D147" s="9" t="s">
        <v>49</v>
      </c>
      <c r="E147" s="7"/>
      <c r="F147" s="7"/>
      <c r="G147" s="7"/>
      <c r="I147" s="7"/>
      <c r="J147" s="5"/>
      <c r="K147" s="5"/>
      <c r="L147" s="5"/>
      <c r="M147" s="5"/>
    </row>
    <row r="148" spans="2:14" ht="112.5">
      <c r="B148" s="53"/>
      <c r="C148" s="61"/>
      <c r="D148" s="9" t="s">
        <v>4</v>
      </c>
      <c r="E148" s="7"/>
      <c r="F148" s="7"/>
      <c r="G148" s="7"/>
      <c r="I148" s="7">
        <v>0</v>
      </c>
      <c r="J148" s="5"/>
      <c r="K148" s="5"/>
      <c r="L148" s="5"/>
      <c r="M148" s="5"/>
    </row>
    <row r="149" spans="2:14" ht="93.75">
      <c r="B149" s="53"/>
      <c r="C149" s="61"/>
      <c r="D149" s="9" t="s">
        <v>6</v>
      </c>
      <c r="E149" s="7"/>
      <c r="F149" s="7"/>
      <c r="G149" s="7"/>
      <c r="I149" s="5"/>
      <c r="J149" s="5"/>
      <c r="K149" s="5"/>
      <c r="L149" s="5"/>
      <c r="M149" s="5"/>
    </row>
    <row r="150" spans="2:14" s="13" customFormat="1" ht="37.5">
      <c r="B150" s="10"/>
      <c r="C150" s="10"/>
      <c r="D150" s="11" t="s">
        <v>18</v>
      </c>
      <c r="E150" s="12">
        <f>E152+E153</f>
        <v>89847.45</v>
      </c>
      <c r="F150" s="12">
        <v>87529.54</v>
      </c>
      <c r="G150" s="12">
        <v>86529.54</v>
      </c>
      <c r="I150" s="14"/>
      <c r="J150" s="14"/>
      <c r="K150" s="14"/>
      <c r="L150" s="14"/>
      <c r="M150" s="14"/>
    </row>
    <row r="151" spans="2:14" ht="37.5">
      <c r="B151" s="53"/>
      <c r="C151" s="61"/>
      <c r="D151" s="9" t="s">
        <v>49</v>
      </c>
      <c r="E151" s="7"/>
      <c r="F151" s="7"/>
      <c r="G151" s="7"/>
      <c r="I151" s="5"/>
      <c r="J151" s="5"/>
      <c r="K151" s="5"/>
      <c r="L151" s="5"/>
      <c r="M151" s="5"/>
    </row>
    <row r="152" spans="2:14" ht="112.5">
      <c r="B152" s="53"/>
      <c r="C152" s="61"/>
      <c r="D152" s="9" t="s">
        <v>4</v>
      </c>
      <c r="E152" s="7">
        <v>45957.96</v>
      </c>
      <c r="F152" s="7">
        <v>43572.75</v>
      </c>
      <c r="G152" s="7">
        <v>42572.75</v>
      </c>
      <c r="I152" s="5"/>
      <c r="J152" s="5"/>
      <c r="K152" s="5"/>
      <c r="L152" s="5"/>
      <c r="M152" s="5"/>
    </row>
    <row r="153" spans="2:14" ht="93.75">
      <c r="B153" s="53"/>
      <c r="C153" s="61"/>
      <c r="D153" s="9" t="s">
        <v>6</v>
      </c>
      <c r="E153" s="7">
        <v>43889.49</v>
      </c>
      <c r="F153" s="7">
        <v>43956.78</v>
      </c>
      <c r="G153" s="7">
        <v>43956.78</v>
      </c>
      <c r="I153" s="5"/>
      <c r="J153" s="5"/>
      <c r="K153" s="5"/>
      <c r="L153" s="5"/>
      <c r="M153" s="5"/>
    </row>
    <row r="154" spans="2:14" ht="37.5">
      <c r="B154" s="53"/>
      <c r="C154" s="61"/>
      <c r="D154" s="9" t="s">
        <v>51</v>
      </c>
      <c r="E154" s="7">
        <v>25257.87</v>
      </c>
      <c r="F154" s="7"/>
      <c r="G154" s="7">
        <f>+G156+G157</f>
        <v>24881.279999999999</v>
      </c>
      <c r="I154" s="5"/>
      <c r="J154" s="5"/>
      <c r="K154" s="5"/>
      <c r="L154" s="5"/>
      <c r="M154" s="5"/>
    </row>
    <row r="155" spans="2:14" ht="37.5">
      <c r="B155" s="53"/>
      <c r="C155" s="61"/>
      <c r="D155" s="9" t="s">
        <v>49</v>
      </c>
      <c r="E155" s="7"/>
      <c r="F155" s="7"/>
      <c r="G155" s="7"/>
      <c r="I155" s="5"/>
      <c r="J155" s="5"/>
      <c r="K155" s="5"/>
      <c r="L155" s="5"/>
      <c r="M155" s="5"/>
    </row>
    <row r="156" spans="2:14" ht="112.5">
      <c r="B156" s="53"/>
      <c r="C156" s="61"/>
      <c r="D156" s="9" t="s">
        <v>4</v>
      </c>
      <c r="E156" s="7">
        <v>3860.19</v>
      </c>
      <c r="F156" s="7"/>
      <c r="G156" s="7">
        <v>3796.58</v>
      </c>
      <c r="I156" s="5"/>
      <c r="J156" s="5"/>
      <c r="K156" s="5"/>
      <c r="L156" s="5"/>
      <c r="M156" s="5"/>
    </row>
    <row r="157" spans="2:14" ht="93.75">
      <c r="B157" s="53"/>
      <c r="C157" s="61"/>
      <c r="D157" s="9" t="s">
        <v>6</v>
      </c>
      <c r="E157" s="7">
        <v>21397.68</v>
      </c>
      <c r="F157" s="7"/>
      <c r="G157" s="7">
        <v>21084.7</v>
      </c>
      <c r="I157" s="5"/>
      <c r="J157" s="5"/>
      <c r="K157" s="5"/>
      <c r="L157" s="5"/>
      <c r="M157" s="5"/>
    </row>
    <row r="158" spans="2:14" ht="93.75">
      <c r="B158" s="21" t="s">
        <v>37</v>
      </c>
      <c r="C158" s="18" t="s">
        <v>12</v>
      </c>
      <c r="D158" s="59"/>
      <c r="E158" s="7"/>
      <c r="F158" s="7"/>
      <c r="G158" s="7"/>
      <c r="I158" s="5"/>
      <c r="J158" s="5"/>
      <c r="K158" s="5"/>
      <c r="L158" s="5"/>
      <c r="M158" s="5"/>
    </row>
    <row r="159" spans="2:14" ht="37.5">
      <c r="B159" s="53"/>
      <c r="C159" s="61"/>
      <c r="D159" s="9" t="s">
        <v>48</v>
      </c>
      <c r="E159" s="7">
        <v>50</v>
      </c>
      <c r="F159" s="7">
        <f>F162</f>
        <v>30.55</v>
      </c>
      <c r="G159" s="7">
        <f>G162</f>
        <v>30.55</v>
      </c>
      <c r="I159" s="5"/>
      <c r="J159" s="5"/>
      <c r="K159" s="5"/>
      <c r="L159" s="5"/>
      <c r="M159" s="5"/>
    </row>
    <row r="160" spans="2:14" s="13" customFormat="1" ht="37.5">
      <c r="B160" s="10"/>
      <c r="C160" s="10"/>
      <c r="D160" s="11" t="s">
        <v>18</v>
      </c>
      <c r="E160" s="12">
        <v>50</v>
      </c>
      <c r="F160" s="12">
        <f>F162</f>
        <v>30.55</v>
      </c>
      <c r="G160" s="12">
        <f>G162</f>
        <v>30.55</v>
      </c>
      <c r="I160" s="14"/>
      <c r="J160" s="14"/>
      <c r="K160" s="14"/>
      <c r="L160" s="14"/>
      <c r="M160" s="14"/>
    </row>
    <row r="161" spans="1:13" ht="37.5">
      <c r="B161" s="53"/>
      <c r="C161" s="61"/>
      <c r="D161" s="9" t="s">
        <v>49</v>
      </c>
      <c r="E161" s="7"/>
      <c r="F161" s="7"/>
      <c r="G161" s="7"/>
      <c r="I161" s="5"/>
      <c r="J161" s="5"/>
      <c r="K161" s="5"/>
      <c r="L161" s="5"/>
      <c r="M161" s="5"/>
    </row>
    <row r="162" spans="1:13" ht="112.5">
      <c r="B162" s="53"/>
      <c r="C162" s="61"/>
      <c r="D162" s="9" t="s">
        <v>4</v>
      </c>
      <c r="E162" s="7">
        <v>50</v>
      </c>
      <c r="F162" s="7">
        <v>30.55</v>
      </c>
      <c r="G162" s="7">
        <v>30.55</v>
      </c>
      <c r="I162" s="5"/>
      <c r="J162" s="5"/>
      <c r="K162" s="5"/>
      <c r="L162" s="5"/>
      <c r="M162" s="5"/>
    </row>
    <row r="163" spans="1:13" ht="93.75" hidden="1">
      <c r="A163" s="3" t="s">
        <v>111</v>
      </c>
      <c r="B163" s="21" t="s">
        <v>45</v>
      </c>
      <c r="C163" s="18" t="s">
        <v>44</v>
      </c>
      <c r="D163" s="59"/>
      <c r="E163" s="7"/>
      <c r="F163" s="7"/>
      <c r="G163" s="7"/>
      <c r="I163" s="5"/>
      <c r="J163" s="5"/>
      <c r="K163" s="5"/>
      <c r="L163" s="5"/>
      <c r="M163" s="5"/>
    </row>
    <row r="164" spans="1:13" ht="37.5" hidden="1">
      <c r="B164" s="53"/>
      <c r="C164" s="61"/>
      <c r="D164" s="9" t="s">
        <v>48</v>
      </c>
      <c r="E164" s="7"/>
      <c r="F164" s="7"/>
      <c r="G164" s="7"/>
      <c r="I164" s="5"/>
      <c r="J164" s="5"/>
      <c r="K164" s="5"/>
      <c r="L164" s="5"/>
      <c r="M164" s="5"/>
    </row>
    <row r="165" spans="1:13" s="13" customFormat="1" ht="37.5" hidden="1">
      <c r="B165" s="10"/>
      <c r="C165" s="10"/>
      <c r="D165" s="11" t="s">
        <v>18</v>
      </c>
      <c r="E165" s="12"/>
      <c r="F165" s="12"/>
      <c r="G165" s="12"/>
      <c r="I165" s="14"/>
      <c r="J165" s="14"/>
      <c r="K165" s="14"/>
      <c r="L165" s="14"/>
      <c r="M165" s="14"/>
    </row>
    <row r="166" spans="1:13" ht="37.5" hidden="1">
      <c r="B166" s="53"/>
      <c r="C166" s="61"/>
      <c r="D166" s="9" t="s">
        <v>49</v>
      </c>
      <c r="E166" s="7"/>
      <c r="F166" s="7"/>
      <c r="G166" s="7"/>
      <c r="I166" s="5"/>
      <c r="J166" s="5"/>
      <c r="K166" s="5"/>
      <c r="L166" s="5"/>
      <c r="M166" s="5"/>
    </row>
    <row r="167" spans="1:13" ht="112.5" hidden="1">
      <c r="B167" s="53"/>
      <c r="C167" s="61"/>
      <c r="D167" s="9" t="s">
        <v>4</v>
      </c>
      <c r="E167" s="7"/>
      <c r="F167" s="7"/>
      <c r="G167" s="7"/>
      <c r="I167" s="5"/>
      <c r="J167" s="5"/>
      <c r="K167" s="5"/>
      <c r="L167" s="5"/>
      <c r="M167" s="5"/>
    </row>
    <row r="168" spans="1:13">
      <c r="B168" s="21" t="s">
        <v>24</v>
      </c>
      <c r="C168" s="80" t="s">
        <v>16</v>
      </c>
      <c r="D168" s="80"/>
      <c r="E168" s="80"/>
      <c r="F168" s="80"/>
      <c r="G168" s="80"/>
      <c r="I168" s="5"/>
      <c r="J168" s="5"/>
      <c r="K168" s="5"/>
      <c r="L168" s="5"/>
      <c r="M168" s="5"/>
    </row>
    <row r="169" spans="1:13" ht="37.5">
      <c r="B169" s="21"/>
      <c r="C169" s="25" t="s">
        <v>2</v>
      </c>
      <c r="D169" s="59"/>
      <c r="E169" s="7">
        <v>340706.08</v>
      </c>
      <c r="F169" s="7">
        <f>F170</f>
        <v>364310.97</v>
      </c>
      <c r="G169" s="7">
        <f>G170</f>
        <v>243215.56</v>
      </c>
      <c r="I169" s="5"/>
      <c r="J169" s="5"/>
      <c r="K169" s="5"/>
      <c r="L169" s="5"/>
      <c r="M169" s="5"/>
    </row>
    <row r="170" spans="1:13" ht="37.5">
      <c r="B170" s="53"/>
      <c r="C170" s="61"/>
      <c r="D170" s="9" t="s">
        <v>48</v>
      </c>
      <c r="E170" s="7">
        <v>354617.44</v>
      </c>
      <c r="F170" s="7">
        <v>364310.97</v>
      </c>
      <c r="G170" s="7">
        <v>243215.56</v>
      </c>
      <c r="I170" s="5"/>
      <c r="J170" s="5"/>
      <c r="K170" s="5"/>
      <c r="L170" s="5"/>
      <c r="M170" s="5"/>
    </row>
    <row r="171" spans="1:13" ht="37.5">
      <c r="B171" s="53"/>
      <c r="C171" s="61"/>
      <c r="D171" s="9" t="s">
        <v>49</v>
      </c>
      <c r="E171" s="7"/>
      <c r="F171" s="7"/>
      <c r="G171" s="7"/>
      <c r="I171" s="5"/>
      <c r="J171" s="5"/>
      <c r="K171" s="5"/>
      <c r="L171" s="5"/>
      <c r="M171" s="5"/>
    </row>
    <row r="172" spans="1:13" s="13" customFormat="1" ht="37.5">
      <c r="B172" s="10"/>
      <c r="C172" s="10"/>
      <c r="D172" s="11" t="s">
        <v>18</v>
      </c>
      <c r="E172" s="12">
        <v>13937.45</v>
      </c>
      <c r="F172" s="12">
        <v>0</v>
      </c>
      <c r="G172" s="12">
        <f>G174</f>
        <v>0</v>
      </c>
      <c r="I172" s="14"/>
      <c r="J172" s="14"/>
      <c r="K172" s="14"/>
      <c r="L172" s="14"/>
      <c r="M172" s="14"/>
    </row>
    <row r="173" spans="1:13" ht="37.5">
      <c r="B173" s="53"/>
      <c r="C173" s="61"/>
      <c r="D173" s="9" t="s">
        <v>49</v>
      </c>
      <c r="E173" s="7"/>
      <c r="F173" s="7"/>
      <c r="G173" s="7"/>
      <c r="I173" s="5"/>
      <c r="J173" s="5"/>
      <c r="K173" s="5"/>
      <c r="L173" s="5"/>
      <c r="M173" s="5"/>
    </row>
    <row r="174" spans="1:13" ht="150">
      <c r="B174" s="53"/>
      <c r="C174" s="61"/>
      <c r="D174" s="9" t="s">
        <v>23</v>
      </c>
      <c r="E174" s="7">
        <v>13937.45</v>
      </c>
      <c r="F174" s="7">
        <v>0</v>
      </c>
      <c r="G174" s="7">
        <v>0</v>
      </c>
      <c r="I174" s="5"/>
      <c r="J174" s="5"/>
      <c r="K174" s="5"/>
      <c r="L174" s="5"/>
      <c r="M174" s="5"/>
    </row>
    <row r="175" spans="1:13" ht="93.75">
      <c r="B175" s="21"/>
      <c r="C175" s="25" t="s">
        <v>3</v>
      </c>
      <c r="D175" s="59"/>
      <c r="E175" s="7"/>
      <c r="F175" s="7"/>
      <c r="G175" s="7"/>
      <c r="I175" s="5"/>
      <c r="J175" s="5"/>
      <c r="K175" s="5"/>
      <c r="L175" s="5"/>
      <c r="M175" s="5"/>
    </row>
    <row r="176" spans="1:13" ht="150">
      <c r="B176" s="54" t="s">
        <v>39</v>
      </c>
      <c r="C176" s="25" t="s">
        <v>57</v>
      </c>
      <c r="D176" s="59"/>
      <c r="E176" s="7"/>
      <c r="F176" s="7"/>
      <c r="G176" s="7"/>
      <c r="I176" s="5"/>
      <c r="J176" s="5"/>
      <c r="K176" s="5"/>
      <c r="L176" s="5"/>
      <c r="M176" s="5"/>
    </row>
    <row r="177" spans="2:13" ht="37.5">
      <c r="B177" s="53"/>
      <c r="C177" s="61"/>
      <c r="D177" s="9" t="s">
        <v>48</v>
      </c>
      <c r="E177" s="7">
        <v>166241.04999999999</v>
      </c>
      <c r="F177" s="7">
        <v>183328.30100000001</v>
      </c>
      <c r="G177" s="7">
        <v>149663.701</v>
      </c>
      <c r="I177" s="5"/>
      <c r="J177" s="5"/>
      <c r="K177" s="5"/>
      <c r="L177" s="5"/>
      <c r="M177" s="5"/>
    </row>
    <row r="178" spans="2:13" s="13" customFormat="1" ht="37.5">
      <c r="B178" s="10"/>
      <c r="C178" s="10"/>
      <c r="D178" s="11" t="s">
        <v>18</v>
      </c>
      <c r="E178" s="12">
        <v>4188.72</v>
      </c>
      <c r="F178" s="12">
        <v>5861.45</v>
      </c>
      <c r="G178" s="12">
        <v>1660.94</v>
      </c>
      <c r="I178" s="14"/>
      <c r="J178" s="14"/>
      <c r="K178" s="14"/>
      <c r="L178" s="14"/>
      <c r="M178" s="14"/>
    </row>
    <row r="179" spans="2:13" ht="37.5">
      <c r="B179" s="53"/>
      <c r="C179" s="61"/>
      <c r="D179" s="9" t="s">
        <v>49</v>
      </c>
      <c r="E179" s="7"/>
      <c r="F179" s="7"/>
      <c r="G179" s="7"/>
      <c r="I179" s="5"/>
      <c r="J179" s="5"/>
      <c r="K179" s="5"/>
      <c r="L179" s="5"/>
      <c r="M179" s="5"/>
    </row>
    <row r="180" spans="2:13" ht="150">
      <c r="B180" s="53"/>
      <c r="C180" s="61"/>
      <c r="D180" s="9" t="s">
        <v>23</v>
      </c>
      <c r="E180" s="12">
        <v>4188.72</v>
      </c>
      <c r="F180" s="12">
        <v>0</v>
      </c>
      <c r="G180" s="12">
        <v>1660.94</v>
      </c>
      <c r="I180" s="5"/>
      <c r="J180" s="5"/>
      <c r="K180" s="5"/>
      <c r="L180" s="5"/>
      <c r="M180" s="5"/>
    </row>
    <row r="181" spans="2:13" ht="150">
      <c r="B181" s="54" t="s">
        <v>46</v>
      </c>
      <c r="C181" s="17" t="s">
        <v>47</v>
      </c>
      <c r="D181" s="59"/>
      <c r="E181" s="7"/>
      <c r="F181" s="7"/>
      <c r="G181" s="7"/>
      <c r="I181" s="5"/>
      <c r="J181" s="5"/>
      <c r="K181" s="5"/>
      <c r="L181" s="5"/>
      <c r="M181" s="5"/>
    </row>
    <row r="182" spans="2:13" ht="37.5">
      <c r="B182" s="53"/>
      <c r="C182" s="61"/>
      <c r="D182" s="9" t="s">
        <v>48</v>
      </c>
      <c r="E182" s="7">
        <v>174465.03</v>
      </c>
      <c r="F182" s="7">
        <v>9666.3240000000005</v>
      </c>
      <c r="G182" s="7">
        <v>9666.3240000000005</v>
      </c>
      <c r="I182" s="5"/>
      <c r="J182" s="5"/>
      <c r="K182" s="5"/>
      <c r="L182" s="5"/>
      <c r="M182" s="5"/>
    </row>
    <row r="183" spans="2:13" s="13" customFormat="1" ht="37.5">
      <c r="B183" s="10"/>
      <c r="C183" s="10"/>
      <c r="D183" s="11" t="s">
        <v>18</v>
      </c>
      <c r="E183" s="12">
        <v>9748.73</v>
      </c>
      <c r="F183" s="12">
        <v>0</v>
      </c>
      <c r="G183" s="12">
        <v>0</v>
      </c>
      <c r="I183" s="14"/>
      <c r="J183" s="14"/>
      <c r="K183" s="14"/>
      <c r="L183" s="14"/>
      <c r="M183" s="14"/>
    </row>
    <row r="184" spans="2:13" s="13" customFormat="1" ht="37.5">
      <c r="B184" s="10"/>
      <c r="C184" s="10"/>
      <c r="D184" s="11" t="s">
        <v>110</v>
      </c>
      <c r="E184" s="12">
        <v>0</v>
      </c>
      <c r="F184" s="12">
        <v>171316.35</v>
      </c>
      <c r="G184" s="12">
        <v>83885.539999999994</v>
      </c>
      <c r="I184" s="14"/>
      <c r="J184" s="14"/>
      <c r="K184" s="14"/>
      <c r="L184" s="14"/>
      <c r="M184" s="14"/>
    </row>
    <row r="185" spans="2:13" ht="37.5">
      <c r="B185" s="53"/>
      <c r="C185" s="61"/>
      <c r="D185" s="9" t="s">
        <v>49</v>
      </c>
      <c r="E185" s="7"/>
      <c r="F185" s="7"/>
      <c r="G185" s="7"/>
      <c r="I185" s="5"/>
      <c r="J185" s="5"/>
      <c r="K185" s="5"/>
      <c r="L185" s="5"/>
      <c r="M185" s="5"/>
    </row>
    <row r="186" spans="2:13" ht="150">
      <c r="B186" s="53"/>
      <c r="C186" s="61"/>
      <c r="D186" s="9" t="s">
        <v>23</v>
      </c>
      <c r="E186" s="12">
        <v>9748.73</v>
      </c>
      <c r="F186" s="12">
        <v>0</v>
      </c>
      <c r="G186" s="7">
        <v>0</v>
      </c>
      <c r="I186" s="5"/>
      <c r="J186" s="5"/>
      <c r="K186" s="5"/>
      <c r="L186" s="5"/>
      <c r="M186" s="5"/>
    </row>
    <row r="187" spans="2:13">
      <c r="B187" s="15">
        <v>6</v>
      </c>
      <c r="C187" s="80" t="s">
        <v>15</v>
      </c>
      <c r="D187" s="80"/>
      <c r="E187" s="80"/>
      <c r="F187" s="80"/>
      <c r="G187" s="80"/>
      <c r="I187" s="5"/>
      <c r="J187" s="5"/>
      <c r="K187" s="5"/>
      <c r="L187" s="5"/>
      <c r="M187" s="5"/>
    </row>
    <row r="188" spans="2:13" ht="37.5">
      <c r="B188" s="15"/>
      <c r="C188" s="16" t="s">
        <v>2</v>
      </c>
      <c r="D188" s="58"/>
      <c r="E188" s="7"/>
      <c r="F188" s="7"/>
      <c r="G188" s="7"/>
      <c r="I188" s="5"/>
      <c r="J188" s="5"/>
      <c r="K188" s="5"/>
      <c r="L188" s="5"/>
      <c r="M188" s="5"/>
    </row>
    <row r="189" spans="2:13" ht="37.5">
      <c r="B189" s="53"/>
      <c r="C189" s="61"/>
      <c r="D189" s="9" t="s">
        <v>48</v>
      </c>
      <c r="E189" s="7">
        <v>41850.26</v>
      </c>
      <c r="F189" s="7">
        <v>44313.572</v>
      </c>
      <c r="G189" s="7">
        <v>44162.141000000003</v>
      </c>
      <c r="I189" s="5"/>
      <c r="J189" s="5"/>
      <c r="K189" s="5"/>
      <c r="L189" s="5"/>
      <c r="M189" s="5"/>
    </row>
    <row r="190" spans="2:13" s="13" customFormat="1" ht="37.5">
      <c r="B190" s="10"/>
      <c r="C190" s="10"/>
      <c r="D190" s="11" t="s">
        <v>18</v>
      </c>
      <c r="E190" s="7">
        <v>41850.26</v>
      </c>
      <c r="F190" s="7">
        <v>44313.572</v>
      </c>
      <c r="G190" s="7">
        <v>44162.141000000003</v>
      </c>
      <c r="I190" s="14"/>
      <c r="J190" s="14"/>
      <c r="K190" s="14"/>
      <c r="L190" s="14"/>
      <c r="M190" s="14"/>
    </row>
    <row r="191" spans="2:13" ht="37.5">
      <c r="B191" s="53"/>
      <c r="C191" s="61"/>
      <c r="D191" s="9" t="s">
        <v>49</v>
      </c>
      <c r="E191" s="7"/>
      <c r="F191" s="7"/>
      <c r="G191" s="7"/>
      <c r="I191" s="5"/>
      <c r="J191" s="5"/>
      <c r="K191" s="5"/>
      <c r="L191" s="5"/>
      <c r="M191" s="5"/>
    </row>
    <row r="192" spans="2:13" ht="112.5">
      <c r="B192" s="53"/>
      <c r="C192" s="61"/>
      <c r="D192" s="9" t="s">
        <v>4</v>
      </c>
      <c r="E192" s="7">
        <v>41850.26</v>
      </c>
      <c r="F192" s="7">
        <v>44313.572</v>
      </c>
      <c r="G192" s="7">
        <v>44162.141000000003</v>
      </c>
      <c r="I192" s="5"/>
      <c r="J192" s="5"/>
      <c r="K192" s="5"/>
      <c r="L192" s="5"/>
      <c r="M192" s="5"/>
    </row>
    <row r="193" spans="2:13" ht="93.75">
      <c r="B193" s="15"/>
      <c r="C193" s="16" t="s">
        <v>3</v>
      </c>
      <c r="D193" s="58"/>
      <c r="E193" s="7"/>
      <c r="F193" s="7"/>
      <c r="G193" s="7"/>
      <c r="I193" s="5"/>
      <c r="J193" s="5"/>
      <c r="K193" s="5"/>
      <c r="L193" s="5"/>
      <c r="M193" s="5"/>
    </row>
    <row r="194" spans="2:13" ht="56.25">
      <c r="B194" s="21" t="s">
        <v>19</v>
      </c>
      <c r="C194" s="18" t="s">
        <v>40</v>
      </c>
      <c r="D194" s="58"/>
      <c r="E194" s="7"/>
      <c r="F194" s="7"/>
      <c r="G194" s="7"/>
      <c r="I194" s="5"/>
      <c r="J194" s="5"/>
      <c r="K194" s="5"/>
      <c r="L194" s="5"/>
      <c r="M194" s="5"/>
    </row>
    <row r="195" spans="2:13" ht="37.5">
      <c r="B195" s="53"/>
      <c r="C195" s="61"/>
      <c r="D195" s="9" t="s">
        <v>48</v>
      </c>
      <c r="E195" s="7">
        <v>41850.26</v>
      </c>
      <c r="F195" s="7">
        <v>44313.572</v>
      </c>
      <c r="G195" s="7">
        <v>44162.141000000003</v>
      </c>
      <c r="I195" s="5"/>
      <c r="J195" s="5"/>
      <c r="K195" s="5"/>
      <c r="L195" s="5"/>
      <c r="M195" s="5"/>
    </row>
    <row r="196" spans="2:13" s="13" customFormat="1" ht="37.5">
      <c r="B196" s="10"/>
      <c r="C196" s="10"/>
      <c r="D196" s="11" t="s">
        <v>18</v>
      </c>
      <c r="E196" s="7">
        <v>41850.26</v>
      </c>
      <c r="F196" s="7">
        <v>44313.572</v>
      </c>
      <c r="G196" s="7">
        <v>44162.141000000003</v>
      </c>
      <c r="I196" s="14"/>
      <c r="J196" s="14"/>
      <c r="K196" s="14"/>
      <c r="L196" s="14"/>
      <c r="M196" s="14"/>
    </row>
    <row r="197" spans="2:13" ht="37.5">
      <c r="B197" s="53"/>
      <c r="C197" s="61"/>
      <c r="D197" s="9" t="s">
        <v>49</v>
      </c>
      <c r="E197" s="7"/>
      <c r="F197" s="7"/>
      <c r="G197" s="7"/>
      <c r="I197" s="5"/>
      <c r="J197" s="5"/>
      <c r="K197" s="5"/>
      <c r="L197" s="5"/>
      <c r="M197" s="5"/>
    </row>
    <row r="198" spans="2:13" ht="112.5">
      <c r="B198" s="53"/>
      <c r="C198" s="61"/>
      <c r="D198" s="9" t="s">
        <v>4</v>
      </c>
      <c r="E198" s="7">
        <v>41850.26</v>
      </c>
      <c r="F198" s="7">
        <v>44313.572</v>
      </c>
      <c r="G198" s="7">
        <v>44162.141000000003</v>
      </c>
      <c r="I198" s="5"/>
      <c r="J198" s="5"/>
      <c r="K198" s="5"/>
      <c r="L198" s="5"/>
      <c r="M198" s="5"/>
    </row>
    <row r="199" spans="2:13">
      <c r="B199" s="75"/>
      <c r="C199" s="75"/>
      <c r="D199" s="75"/>
      <c r="E199" s="75"/>
      <c r="F199" s="75"/>
      <c r="G199" s="75"/>
    </row>
    <row r="201" spans="2:13" ht="90" customHeight="1">
      <c r="B201" s="74" t="s">
        <v>96</v>
      </c>
      <c r="C201" s="74"/>
      <c r="D201" s="74"/>
      <c r="E201" s="2"/>
      <c r="F201" s="77" t="s">
        <v>97</v>
      </c>
      <c r="G201" s="77"/>
      <c r="H201" s="55"/>
    </row>
    <row r="202" spans="2:13">
      <c r="B202" s="3" t="s">
        <v>98</v>
      </c>
    </row>
    <row r="319" spans="2:3">
      <c r="B319" s="1"/>
      <c r="C319" s="1"/>
    </row>
    <row r="320" spans="2:3">
      <c r="B320" s="73"/>
      <c r="C320" s="73"/>
    </row>
    <row r="321" spans="2:3">
      <c r="B321" s="73"/>
      <c r="C321" s="73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</sheetData>
  <autoFilter ref="B8:G199"/>
  <mergeCells count="20">
    <mergeCell ref="I2:I3"/>
    <mergeCell ref="C187:G187"/>
    <mergeCell ref="C26:G26"/>
    <mergeCell ref="C67:G67"/>
    <mergeCell ref="C168:G168"/>
    <mergeCell ref="B3:G3"/>
    <mergeCell ref="C5:C7"/>
    <mergeCell ref="C128:G128"/>
    <mergeCell ref="D5:D7"/>
    <mergeCell ref="B2:G2"/>
    <mergeCell ref="F1:G1"/>
    <mergeCell ref="B320:B321"/>
    <mergeCell ref="C320:C321"/>
    <mergeCell ref="B201:D201"/>
    <mergeCell ref="B199:G199"/>
    <mergeCell ref="B5:B7"/>
    <mergeCell ref="E5:E7"/>
    <mergeCell ref="F5:F7"/>
    <mergeCell ref="G5:G7"/>
    <mergeCell ref="F201:G201"/>
  </mergeCells>
  <phoneticPr fontId="2" type="noConversion"/>
  <pageMargins left="0.78740157480314965" right="0.39370078740157483" top="0.78740157480314965" bottom="0.39370078740157483" header="0" footer="0"/>
  <pageSetup paperSize="9" scale="76" fitToHeight="25" orientation="portrait" r:id="rId1"/>
  <headerFooter alignWithMargins="0"/>
  <rowBreaks count="2" manualBreakCount="2">
    <brk id="15" min="1" max="6" man="1"/>
    <brk id="37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19"/>
  <sheetViews>
    <sheetView view="pageBreakPreview" zoomScale="75" zoomScaleNormal="75" zoomScaleSheetLayoutView="75" workbookViewId="0">
      <pane xSplit="4" ySplit="8" topLeftCell="E67" activePane="bottomRight" state="frozen"/>
      <selection pane="topRight" activeCell="E1" sqref="E1"/>
      <selection pane="bottomLeft" activeCell="A9" sqref="A9"/>
      <selection pane="bottomRight" activeCell="I79" sqref="I79:I81"/>
    </sheetView>
  </sheetViews>
  <sheetFormatPr defaultColWidth="9.140625" defaultRowHeight="18.75"/>
  <cols>
    <col min="1" max="1" width="1.140625" style="3" customWidth="1"/>
    <col min="2" max="2" width="7.42578125" style="3" customWidth="1"/>
    <col min="3" max="3" width="24.85546875" style="3" customWidth="1"/>
    <col min="4" max="4" width="32.140625" style="3" customWidth="1"/>
    <col min="5" max="5" width="11.85546875" style="3" customWidth="1"/>
    <col min="6" max="6" width="13.28515625" style="3" customWidth="1"/>
    <col min="7" max="7" width="13.140625" style="3" customWidth="1"/>
    <col min="8" max="8" width="12.42578125" style="3" customWidth="1"/>
    <col min="9" max="9" width="18.5703125" style="3" customWidth="1"/>
    <col min="10" max="10" width="20.140625" style="3" customWidth="1"/>
    <col min="11" max="11" width="19.5703125" style="3" customWidth="1"/>
    <col min="12" max="12" width="9.140625" style="3"/>
    <col min="13" max="13" width="16.5703125" style="3" customWidth="1"/>
    <col min="14" max="16384" width="9.140625" style="3"/>
  </cols>
  <sheetData>
    <row r="1" spans="2:11">
      <c r="J1" s="103" t="s">
        <v>90</v>
      </c>
      <c r="K1" s="103"/>
    </row>
    <row r="2" spans="2:11" ht="18.75" customHeight="1">
      <c r="B2" s="72" t="s">
        <v>60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49.5" customHeight="1">
      <c r="B3" s="72" t="s">
        <v>94</v>
      </c>
      <c r="C3" s="72"/>
      <c r="D3" s="72"/>
      <c r="E3" s="72"/>
      <c r="F3" s="72"/>
      <c r="G3" s="72"/>
      <c r="H3" s="72"/>
      <c r="I3" s="72"/>
      <c r="J3" s="72"/>
      <c r="K3" s="72"/>
    </row>
    <row r="5" spans="2:11" ht="39.75" customHeight="1">
      <c r="B5" s="76" t="s">
        <v>43</v>
      </c>
      <c r="C5" s="76" t="s">
        <v>0</v>
      </c>
      <c r="D5" s="76" t="s">
        <v>61</v>
      </c>
      <c r="E5" s="80" t="s">
        <v>62</v>
      </c>
      <c r="F5" s="80"/>
      <c r="G5" s="80"/>
      <c r="H5" s="80"/>
      <c r="I5" s="104" t="s">
        <v>67</v>
      </c>
      <c r="J5" s="105"/>
      <c r="K5" s="106"/>
    </row>
    <row r="6" spans="2:11">
      <c r="B6" s="76"/>
      <c r="C6" s="76"/>
      <c r="D6" s="80"/>
      <c r="E6" s="89" t="s">
        <v>63</v>
      </c>
      <c r="F6" s="89" t="s">
        <v>64</v>
      </c>
      <c r="G6" s="89" t="s">
        <v>65</v>
      </c>
      <c r="H6" s="89" t="s">
        <v>66</v>
      </c>
      <c r="I6" s="89" t="s">
        <v>95</v>
      </c>
      <c r="J6" s="89" t="s">
        <v>93</v>
      </c>
      <c r="K6" s="89" t="s">
        <v>59</v>
      </c>
    </row>
    <row r="7" spans="2:11" ht="95.25" customHeight="1">
      <c r="B7" s="76"/>
      <c r="C7" s="76"/>
      <c r="D7" s="80"/>
      <c r="E7" s="89"/>
      <c r="F7" s="89"/>
      <c r="G7" s="89"/>
      <c r="H7" s="89"/>
      <c r="I7" s="89"/>
      <c r="J7" s="89"/>
      <c r="K7" s="89"/>
    </row>
    <row r="8" spans="2:11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5"/>
      <c r="I8" s="27">
        <v>4</v>
      </c>
      <c r="J8" s="27">
        <v>5</v>
      </c>
      <c r="K8" s="27">
        <v>6</v>
      </c>
    </row>
    <row r="9" spans="2:11" s="8" customFormat="1">
      <c r="B9" s="38">
        <v>1</v>
      </c>
      <c r="C9" s="39" t="s">
        <v>1</v>
      </c>
      <c r="D9" s="38"/>
      <c r="E9" s="36" t="s">
        <v>68</v>
      </c>
      <c r="F9" s="37"/>
      <c r="G9" s="37"/>
      <c r="H9" s="40"/>
      <c r="I9" s="37">
        <f>+I15+I30+I54+I69+I84</f>
        <v>1859175.4380000001</v>
      </c>
      <c r="J9" s="37">
        <f>+J15+J30+J54+J69+J84-0.01</f>
        <v>1929732.227</v>
      </c>
      <c r="K9" s="37">
        <f>+K15+K30+K54+K69+K84</f>
        <v>1803787.8489999999</v>
      </c>
    </row>
    <row r="10" spans="2:11" ht="131.25">
      <c r="B10" s="27"/>
      <c r="C10" s="27"/>
      <c r="D10" s="11" t="s">
        <v>4</v>
      </c>
      <c r="E10" s="32"/>
      <c r="F10" s="32"/>
      <c r="G10" s="32"/>
      <c r="H10" s="47"/>
      <c r="I10" s="12">
        <v>1440511.2679999999</v>
      </c>
      <c r="J10" s="12">
        <f t="shared" ref="J10" si="0">+J9-J11-J12-J13</f>
        <v>1521049.4759999998</v>
      </c>
      <c r="K10" s="12">
        <v>1516200.496</v>
      </c>
    </row>
    <row r="11" spans="2:11" ht="93.75">
      <c r="B11" s="27"/>
      <c r="C11" s="27"/>
      <c r="D11" s="11" t="s">
        <v>6</v>
      </c>
      <c r="E11" s="32"/>
      <c r="F11" s="32"/>
      <c r="G11" s="32"/>
      <c r="H11" s="47"/>
      <c r="I11" s="12">
        <v>41859.868000000002</v>
      </c>
      <c r="J11" s="12">
        <v>43956.78</v>
      </c>
      <c r="K11" s="12">
        <v>43956.78</v>
      </c>
    </row>
    <row r="12" spans="2:11" ht="168.75">
      <c r="B12" s="27"/>
      <c r="C12" s="27"/>
      <c r="D12" s="11" t="s">
        <v>23</v>
      </c>
      <c r="E12" s="32"/>
      <c r="F12" s="32"/>
      <c r="G12" s="32"/>
      <c r="H12" s="47"/>
      <c r="I12" s="12">
        <f>+I70</f>
        <v>354617.44</v>
      </c>
      <c r="J12" s="12">
        <f>+J70</f>
        <v>364310.97100000002</v>
      </c>
      <c r="K12" s="12">
        <f t="shared" ref="K12" si="1">+K70</f>
        <v>243215.56</v>
      </c>
    </row>
    <row r="13" spans="2:11" ht="112.5">
      <c r="B13" s="27"/>
      <c r="C13" s="27"/>
      <c r="D13" s="11" t="s">
        <v>22</v>
      </c>
      <c r="E13" s="32"/>
      <c r="F13" s="32"/>
      <c r="G13" s="32"/>
      <c r="H13" s="47"/>
      <c r="I13" s="12">
        <f>+I32</f>
        <v>365</v>
      </c>
      <c r="J13" s="12">
        <f t="shared" ref="J13:K13" si="2">+J32</f>
        <v>415</v>
      </c>
      <c r="K13" s="12">
        <f t="shared" si="2"/>
        <v>415</v>
      </c>
    </row>
    <row r="14" spans="2:11">
      <c r="B14" s="15">
        <v>2</v>
      </c>
      <c r="C14" s="80" t="s">
        <v>13</v>
      </c>
      <c r="D14" s="80"/>
      <c r="E14" s="80"/>
      <c r="F14" s="80"/>
      <c r="G14" s="80"/>
      <c r="H14" s="5"/>
      <c r="I14" s="5"/>
      <c r="J14" s="5"/>
      <c r="K14" s="5"/>
    </row>
    <row r="15" spans="2:11" ht="37.5">
      <c r="B15" s="33"/>
      <c r="C15" s="34" t="s">
        <v>2</v>
      </c>
      <c r="D15" s="35"/>
      <c r="E15" s="36" t="s">
        <v>68</v>
      </c>
      <c r="F15" s="36" t="s">
        <v>69</v>
      </c>
      <c r="G15" s="36"/>
      <c r="H15" s="36"/>
      <c r="I15" s="62">
        <f>+I18+I20+I21+I23+I25+I27+I19</f>
        <v>629363.21100000001</v>
      </c>
      <c r="J15" s="62">
        <f t="shared" ref="J15" si="3">+J18+J20+J21+J23+J25+J27+J19</f>
        <v>632328.005</v>
      </c>
      <c r="K15" s="62">
        <f>+K18+K20+K21+K23+K25+K27+K19+0.01</f>
        <v>631852.92200000002</v>
      </c>
    </row>
    <row r="16" spans="2:11" ht="131.25">
      <c r="B16" s="27"/>
      <c r="C16" s="27"/>
      <c r="D16" s="11" t="s">
        <v>4</v>
      </c>
      <c r="E16" s="32"/>
      <c r="F16" s="32"/>
      <c r="G16" s="32"/>
      <c r="H16" s="32"/>
      <c r="I16" s="12">
        <f t="shared" ref="I16:J16" si="4">+I15</f>
        <v>629363.21100000001</v>
      </c>
      <c r="J16" s="12">
        <f t="shared" si="4"/>
        <v>632328.005</v>
      </c>
      <c r="K16" s="12">
        <v>631852.92000000004</v>
      </c>
    </row>
    <row r="17" spans="2:11" ht="93.75">
      <c r="B17" s="15"/>
      <c r="C17" s="25" t="s">
        <v>3</v>
      </c>
      <c r="D17" s="27"/>
      <c r="E17" s="31"/>
      <c r="F17" s="31"/>
      <c r="G17" s="31"/>
      <c r="H17" s="31"/>
      <c r="I17" s="7"/>
      <c r="J17" s="7"/>
      <c r="K17" s="7"/>
    </row>
    <row r="18" spans="2:11" ht="39" customHeight="1">
      <c r="B18" s="110" t="s">
        <v>25</v>
      </c>
      <c r="C18" s="90" t="s">
        <v>7</v>
      </c>
      <c r="D18" s="96"/>
      <c r="E18" s="31" t="s">
        <v>68</v>
      </c>
      <c r="F18" s="31" t="s">
        <v>69</v>
      </c>
      <c r="G18" s="31" t="s">
        <v>68</v>
      </c>
      <c r="H18" s="31" t="s">
        <v>70</v>
      </c>
      <c r="I18" s="7">
        <f>284948.603</f>
        <v>284948.603</v>
      </c>
      <c r="J18" s="7">
        <v>285950.44099999999</v>
      </c>
      <c r="K18" s="7">
        <v>285527.614</v>
      </c>
    </row>
    <row r="19" spans="2:11" ht="39" customHeight="1">
      <c r="B19" s="111"/>
      <c r="C19" s="91"/>
      <c r="D19" s="97"/>
      <c r="E19" s="31" t="s">
        <v>68</v>
      </c>
      <c r="F19" s="31" t="s">
        <v>69</v>
      </c>
      <c r="G19" s="31" t="s">
        <v>68</v>
      </c>
      <c r="H19" s="31" t="s">
        <v>88</v>
      </c>
      <c r="I19" s="7">
        <v>7588.4979999999996</v>
      </c>
      <c r="J19" s="7"/>
      <c r="K19" s="7"/>
    </row>
    <row r="20" spans="2:11" ht="39" customHeight="1">
      <c r="B20" s="111"/>
      <c r="C20" s="91"/>
      <c r="D20" s="97"/>
      <c r="E20" s="31" t="s">
        <v>68</v>
      </c>
      <c r="F20" s="31" t="s">
        <v>69</v>
      </c>
      <c r="G20" s="31" t="s">
        <v>68</v>
      </c>
      <c r="H20" s="31" t="s">
        <v>78</v>
      </c>
      <c r="I20" s="7">
        <v>29948.63</v>
      </c>
      <c r="J20" s="7">
        <v>37972.080000000002</v>
      </c>
      <c r="K20" s="7">
        <v>37971.78</v>
      </c>
    </row>
    <row r="21" spans="2:11" ht="39" customHeight="1">
      <c r="B21" s="112"/>
      <c r="C21" s="92"/>
      <c r="D21" s="98"/>
      <c r="E21" s="31" t="s">
        <v>68</v>
      </c>
      <c r="F21" s="31" t="s">
        <v>69</v>
      </c>
      <c r="G21" s="31" t="s">
        <v>68</v>
      </c>
      <c r="H21" s="31" t="s">
        <v>77</v>
      </c>
      <c r="I21" s="7">
        <f>306263.19</f>
        <v>306263.19</v>
      </c>
      <c r="J21" s="7">
        <f>307420.051</f>
        <v>307420.05099999998</v>
      </c>
      <c r="K21" s="7">
        <f>307391.664</f>
        <v>307391.66399999999</v>
      </c>
    </row>
    <row r="22" spans="2:11" ht="129.75" customHeight="1">
      <c r="B22" s="27"/>
      <c r="C22" s="27"/>
      <c r="D22" s="11" t="s">
        <v>4</v>
      </c>
      <c r="E22" s="32"/>
      <c r="F22" s="32"/>
      <c r="G22" s="32"/>
      <c r="H22" s="32"/>
      <c r="I22" s="12">
        <f>SUM(I18:I21)</f>
        <v>628748.92100000009</v>
      </c>
      <c r="J22" s="12">
        <f t="shared" ref="J22:K22" si="5">SUM(J18:J21)</f>
        <v>631342.57199999993</v>
      </c>
      <c r="K22" s="12">
        <f t="shared" si="5"/>
        <v>630891.05799999996</v>
      </c>
    </row>
    <row r="23" spans="2:11" ht="168.75">
      <c r="B23" s="15" t="s">
        <v>26</v>
      </c>
      <c r="C23" s="18" t="s">
        <v>8</v>
      </c>
      <c r="D23" s="28"/>
      <c r="E23" s="31" t="s">
        <v>68</v>
      </c>
      <c r="F23" s="31" t="s">
        <v>69</v>
      </c>
      <c r="G23" s="31" t="s">
        <v>71</v>
      </c>
      <c r="H23" s="31" t="s">
        <v>75</v>
      </c>
      <c r="I23" s="7">
        <v>594.29</v>
      </c>
      <c r="J23" s="7">
        <v>764.38800000000003</v>
      </c>
      <c r="K23" s="7">
        <v>764.38800000000003</v>
      </c>
    </row>
    <row r="24" spans="2:11" ht="131.25">
      <c r="B24" s="27"/>
      <c r="C24" s="27"/>
      <c r="D24" s="11" t="s">
        <v>4</v>
      </c>
      <c r="E24" s="32"/>
      <c r="F24" s="32"/>
      <c r="G24" s="32"/>
      <c r="H24" s="32"/>
      <c r="I24" s="12">
        <f>I23</f>
        <v>594.29</v>
      </c>
      <c r="J24" s="12">
        <f>J23</f>
        <v>764.38800000000003</v>
      </c>
      <c r="K24" s="12">
        <f>K23</f>
        <v>764.38800000000003</v>
      </c>
    </row>
    <row r="25" spans="2:11" ht="75">
      <c r="B25" s="15" t="s">
        <v>20</v>
      </c>
      <c r="C25" s="18" t="s">
        <v>9</v>
      </c>
      <c r="D25" s="28"/>
      <c r="E25" s="31" t="s">
        <v>68</v>
      </c>
      <c r="F25" s="31" t="s">
        <v>69</v>
      </c>
      <c r="G25" s="31" t="s">
        <v>72</v>
      </c>
      <c r="H25" s="31" t="s">
        <v>76</v>
      </c>
      <c r="I25" s="7">
        <v>20</v>
      </c>
      <c r="J25" s="7">
        <v>33.64</v>
      </c>
      <c r="K25" s="7">
        <v>33.64</v>
      </c>
    </row>
    <row r="26" spans="2:11" ht="112.5">
      <c r="B26" s="27"/>
      <c r="C26" s="27"/>
      <c r="D26" s="9" t="s">
        <v>4</v>
      </c>
      <c r="E26" s="32"/>
      <c r="F26" s="32"/>
      <c r="G26" s="32"/>
      <c r="H26" s="32"/>
      <c r="I26" s="12">
        <v>20</v>
      </c>
      <c r="J26" s="12">
        <v>33.64</v>
      </c>
      <c r="K26" s="12">
        <v>33.64</v>
      </c>
    </row>
    <row r="27" spans="2:11" ht="112.5">
      <c r="B27" s="15" t="s">
        <v>21</v>
      </c>
      <c r="C27" s="17" t="s">
        <v>41</v>
      </c>
      <c r="D27" s="28"/>
      <c r="E27" s="31" t="s">
        <v>68</v>
      </c>
      <c r="F27" s="31" t="s">
        <v>69</v>
      </c>
      <c r="G27" s="31" t="s">
        <v>73</v>
      </c>
      <c r="H27" s="31" t="s">
        <v>74</v>
      </c>
      <c r="I27" s="7">
        <v>0</v>
      </c>
      <c r="J27" s="7">
        <v>187.405</v>
      </c>
      <c r="K27" s="7">
        <v>163.82599999999999</v>
      </c>
    </row>
    <row r="28" spans="2:11" ht="131.25">
      <c r="B28" s="27"/>
      <c r="C28" s="27"/>
      <c r="D28" s="11" t="s">
        <v>4</v>
      </c>
      <c r="E28" s="32"/>
      <c r="F28" s="32"/>
      <c r="G28" s="32"/>
      <c r="H28" s="32"/>
      <c r="I28" s="12">
        <v>0</v>
      </c>
      <c r="J28" s="12">
        <f>J27</f>
        <v>187.405</v>
      </c>
      <c r="K28" s="12">
        <f>K27</f>
        <v>163.82599999999999</v>
      </c>
    </row>
    <row r="29" spans="2:11" ht="18.75" customHeight="1">
      <c r="B29" s="33">
        <v>3</v>
      </c>
      <c r="C29" s="107" t="s">
        <v>14</v>
      </c>
      <c r="D29" s="108"/>
      <c r="E29" s="108"/>
      <c r="F29" s="108"/>
      <c r="G29" s="108"/>
      <c r="H29" s="109"/>
      <c r="I29" s="45"/>
      <c r="J29" s="45"/>
      <c r="K29" s="45"/>
    </row>
    <row r="30" spans="2:11" ht="37.5">
      <c r="B30" s="21"/>
      <c r="C30" s="34" t="s">
        <v>2</v>
      </c>
      <c r="D30" s="27"/>
      <c r="E30" s="36" t="s">
        <v>68</v>
      </c>
      <c r="F30" s="46">
        <v>2</v>
      </c>
      <c r="G30" s="7"/>
      <c r="H30" s="5"/>
      <c r="I30" s="62">
        <f>+I34+I36+I38+I40+I45+I46+I49+I51+I41+I42+I47+I35+935.83</f>
        <v>743447.07400000014</v>
      </c>
      <c r="J30" s="62">
        <f>+J34+J36+J38+J40+J45+J46+J49+J51+J41+J42+J47+J35+0.01+4189.84</f>
        <v>801219.60299999989</v>
      </c>
      <c r="K30" s="62">
        <f>+K34+K36+K38+K40+K45+K46+K49+K51+K41+K42+K47+K35+0.01+4189.83</f>
        <v>797997.14099999995</v>
      </c>
    </row>
    <row r="31" spans="2:11" ht="141" customHeight="1">
      <c r="B31" s="27"/>
      <c r="C31" s="27"/>
      <c r="D31" s="11" t="s">
        <v>4</v>
      </c>
      <c r="E31" s="42"/>
      <c r="F31" s="42"/>
      <c r="G31" s="42"/>
      <c r="H31" s="14"/>
      <c r="I31" s="42">
        <v>733931.46499999997</v>
      </c>
      <c r="J31" s="42">
        <f>+J30-J32</f>
        <v>800804.60299999989</v>
      </c>
      <c r="K31" s="42">
        <f>+K30-K32</f>
        <v>797582.14099999995</v>
      </c>
    </row>
    <row r="32" spans="2:11" ht="112.5">
      <c r="B32" s="27"/>
      <c r="C32" s="27"/>
      <c r="D32" s="11" t="s">
        <v>22</v>
      </c>
      <c r="E32" s="12"/>
      <c r="F32" s="12"/>
      <c r="G32" s="12"/>
      <c r="H32" s="14"/>
      <c r="I32" s="12">
        <f>+I44</f>
        <v>365</v>
      </c>
      <c r="J32" s="12">
        <f t="shared" ref="J32:K32" si="6">+J44</f>
        <v>415</v>
      </c>
      <c r="K32" s="12">
        <f t="shared" si="6"/>
        <v>415</v>
      </c>
    </row>
    <row r="33" spans="2:11" ht="93.75">
      <c r="B33" s="15"/>
      <c r="C33" s="25" t="s">
        <v>3</v>
      </c>
      <c r="D33" s="27"/>
      <c r="E33" s="22"/>
      <c r="F33" s="22"/>
      <c r="G33" s="23"/>
      <c r="H33" s="5"/>
      <c r="I33" s="22"/>
      <c r="J33" s="22"/>
      <c r="K33" s="23"/>
    </row>
    <row r="34" spans="2:11" ht="45" customHeight="1">
      <c r="B34" s="93" t="s">
        <v>27</v>
      </c>
      <c r="C34" s="90" t="s">
        <v>32</v>
      </c>
      <c r="D34" s="99"/>
      <c r="E34" s="7" t="s">
        <v>68</v>
      </c>
      <c r="F34" s="41">
        <v>2</v>
      </c>
      <c r="G34" s="31" t="s">
        <v>68</v>
      </c>
      <c r="H34" s="31" t="s">
        <v>70</v>
      </c>
      <c r="I34" s="7">
        <v>174045.87299999999</v>
      </c>
      <c r="J34" s="7">
        <v>200953.21799999999</v>
      </c>
      <c r="K34" s="7">
        <v>200953.21799999999</v>
      </c>
    </row>
    <row r="35" spans="2:11" ht="45" customHeight="1">
      <c r="B35" s="94"/>
      <c r="C35" s="91"/>
      <c r="D35" s="100"/>
      <c r="E35" s="7" t="s">
        <v>68</v>
      </c>
      <c r="F35" s="41">
        <v>2</v>
      </c>
      <c r="G35" s="31" t="s">
        <v>68</v>
      </c>
      <c r="H35" s="31" t="s">
        <v>88</v>
      </c>
      <c r="I35" s="7">
        <v>8677.1769999999997</v>
      </c>
      <c r="J35" s="7">
        <v>3000</v>
      </c>
      <c r="K35" s="7"/>
    </row>
    <row r="36" spans="2:11" ht="45" customHeight="1">
      <c r="B36" s="95"/>
      <c r="C36" s="92"/>
      <c r="D36" s="101"/>
      <c r="E36" s="7" t="s">
        <v>68</v>
      </c>
      <c r="F36" s="41">
        <v>2</v>
      </c>
      <c r="G36" s="31" t="s">
        <v>68</v>
      </c>
      <c r="H36" s="31">
        <v>77160</v>
      </c>
      <c r="I36" s="7">
        <v>539470.53</v>
      </c>
      <c r="J36" s="7">
        <v>567586.25100000005</v>
      </c>
      <c r="K36" s="7">
        <v>567586.25100000005</v>
      </c>
    </row>
    <row r="37" spans="2:11" ht="131.25">
      <c r="B37" s="27"/>
      <c r="C37" s="27"/>
      <c r="D37" s="11" t="s">
        <v>4</v>
      </c>
      <c r="E37" s="42"/>
      <c r="F37" s="19"/>
      <c r="G37" s="20"/>
      <c r="H37" s="5"/>
      <c r="I37" s="42">
        <f>SUM(I34:I36)</f>
        <v>722193.58000000007</v>
      </c>
      <c r="J37" s="42">
        <f t="shared" ref="J37:K37" si="7">SUM(J34:J36)</f>
        <v>771539.46900000004</v>
      </c>
      <c r="K37" s="42">
        <f t="shared" si="7"/>
        <v>768539.46900000004</v>
      </c>
    </row>
    <row r="38" spans="2:11" ht="150">
      <c r="B38" s="21" t="s">
        <v>28</v>
      </c>
      <c r="C38" s="29" t="s">
        <v>33</v>
      </c>
      <c r="D38" s="27"/>
      <c r="E38" s="7" t="s">
        <v>68</v>
      </c>
      <c r="F38" s="41">
        <v>2</v>
      </c>
      <c r="G38" s="31" t="s">
        <v>71</v>
      </c>
      <c r="H38" s="31">
        <v>76890</v>
      </c>
      <c r="I38" s="7">
        <v>690.21</v>
      </c>
      <c r="J38" s="7">
        <v>1119.845</v>
      </c>
      <c r="K38" s="7">
        <v>1119.854</v>
      </c>
    </row>
    <row r="39" spans="2:11" ht="131.25">
      <c r="B39" s="27"/>
      <c r="C39" s="27"/>
      <c r="D39" s="11" t="s">
        <v>4</v>
      </c>
      <c r="E39" s="19"/>
      <c r="F39" s="19"/>
      <c r="G39" s="20"/>
      <c r="H39" s="5"/>
      <c r="I39" s="42">
        <f>+I38</f>
        <v>690.21</v>
      </c>
      <c r="J39" s="42">
        <f>+J38</f>
        <v>1119.845</v>
      </c>
      <c r="K39" s="43">
        <f>+K38</f>
        <v>1119.854</v>
      </c>
    </row>
    <row r="40" spans="2:11" ht="33" customHeight="1">
      <c r="B40" s="93" t="s">
        <v>29</v>
      </c>
      <c r="C40" s="90" t="s">
        <v>42</v>
      </c>
      <c r="D40" s="99"/>
      <c r="E40" s="7" t="s">
        <v>68</v>
      </c>
      <c r="F40" s="41">
        <v>2</v>
      </c>
      <c r="G40" s="31" t="s">
        <v>72</v>
      </c>
      <c r="H40" s="31">
        <v>21040</v>
      </c>
      <c r="I40" s="7">
        <v>480.13</v>
      </c>
      <c r="J40" s="7">
        <v>480.07</v>
      </c>
      <c r="K40" s="7">
        <v>480.07</v>
      </c>
    </row>
    <row r="41" spans="2:11" ht="33" customHeight="1">
      <c r="B41" s="94"/>
      <c r="C41" s="91"/>
      <c r="D41" s="100"/>
      <c r="E41" s="7" t="s">
        <v>68</v>
      </c>
      <c r="F41" s="41">
        <v>2</v>
      </c>
      <c r="G41" s="31" t="s">
        <v>72</v>
      </c>
      <c r="H41" s="31" t="s">
        <v>79</v>
      </c>
      <c r="I41" s="7">
        <v>2051.9140000000002</v>
      </c>
      <c r="J41" s="7">
        <v>2056.4639999999999</v>
      </c>
      <c r="K41" s="7">
        <v>2050.9679999999998</v>
      </c>
    </row>
    <row r="42" spans="2:11" ht="33" customHeight="1">
      <c r="B42" s="95"/>
      <c r="C42" s="92"/>
      <c r="D42" s="101"/>
      <c r="E42" s="7" t="s">
        <v>68</v>
      </c>
      <c r="F42" s="41">
        <v>2</v>
      </c>
      <c r="G42" s="31" t="s">
        <v>72</v>
      </c>
      <c r="H42" s="31" t="s">
        <v>100</v>
      </c>
      <c r="I42" s="7"/>
      <c r="J42" s="7">
        <v>4757</v>
      </c>
      <c r="K42" s="7">
        <v>4757</v>
      </c>
    </row>
    <row r="43" spans="2:11" ht="118.5" customHeight="1">
      <c r="B43" s="27"/>
      <c r="C43" s="27"/>
      <c r="D43" s="11" t="s">
        <v>4</v>
      </c>
      <c r="E43" s="12"/>
      <c r="F43" s="12"/>
      <c r="G43" s="12"/>
      <c r="H43" s="14"/>
      <c r="I43" s="12">
        <f>++I40+I41+I42-I44+0.01</f>
        <v>2167.0540000000005</v>
      </c>
      <c r="J43" s="12">
        <f t="shared" ref="J43" si="8">++J40+J41+J42-J44</f>
        <v>6878.5339999999997</v>
      </c>
      <c r="K43" s="12">
        <f>++K40+K41+K42-K44</f>
        <v>6873.0380000000005</v>
      </c>
    </row>
    <row r="44" spans="2:11" ht="124.5" customHeight="1">
      <c r="B44" s="27"/>
      <c r="C44" s="27"/>
      <c r="D44" s="11" t="s">
        <v>22</v>
      </c>
      <c r="E44" s="12"/>
      <c r="F44" s="12"/>
      <c r="G44" s="12"/>
      <c r="H44" s="14"/>
      <c r="I44" s="12">
        <v>365</v>
      </c>
      <c r="J44" s="12">
        <v>415</v>
      </c>
      <c r="K44" s="12">
        <v>415</v>
      </c>
    </row>
    <row r="45" spans="2:11" ht="44.25" customHeight="1">
      <c r="B45" s="93" t="s">
        <v>30</v>
      </c>
      <c r="C45" s="90" t="s">
        <v>34</v>
      </c>
      <c r="D45" s="99"/>
      <c r="E45" s="7" t="s">
        <v>68</v>
      </c>
      <c r="F45" s="41">
        <v>2</v>
      </c>
      <c r="G45" s="31" t="s">
        <v>73</v>
      </c>
      <c r="H45" s="31">
        <v>21070</v>
      </c>
      <c r="I45" s="7">
        <f>9160.31</f>
        <v>9160.31</v>
      </c>
      <c r="J45" s="7">
        <v>8580.9920000000002</v>
      </c>
      <c r="K45" s="7">
        <v>8526.52</v>
      </c>
    </row>
    <row r="46" spans="2:11" ht="44.25" customHeight="1">
      <c r="B46" s="94"/>
      <c r="C46" s="91"/>
      <c r="D46" s="100"/>
      <c r="E46" s="7" t="s">
        <v>68</v>
      </c>
      <c r="F46" s="41">
        <v>2</v>
      </c>
      <c r="G46" s="31" t="s">
        <v>73</v>
      </c>
      <c r="H46" s="31" t="s">
        <v>80</v>
      </c>
      <c r="I46" s="7">
        <v>7200</v>
      </c>
      <c r="J46" s="7">
        <v>8037.8739999999998</v>
      </c>
      <c r="K46" s="7">
        <v>8037.8739999999998</v>
      </c>
    </row>
    <row r="47" spans="2:11" ht="44.25" customHeight="1">
      <c r="B47" s="95"/>
      <c r="C47" s="92"/>
      <c r="D47" s="101"/>
      <c r="E47" s="7" t="s">
        <v>68</v>
      </c>
      <c r="F47" s="41">
        <v>2</v>
      </c>
      <c r="G47" s="31" t="s">
        <v>73</v>
      </c>
      <c r="H47" s="31" t="s">
        <v>88</v>
      </c>
      <c r="I47" s="7">
        <v>473.43</v>
      </c>
      <c r="J47" s="7">
        <v>0</v>
      </c>
      <c r="K47" s="7">
        <v>0</v>
      </c>
    </row>
    <row r="48" spans="2:11" ht="131.25">
      <c r="B48" s="27"/>
      <c r="C48" s="27"/>
      <c r="D48" s="11" t="s">
        <v>4</v>
      </c>
      <c r="E48" s="12"/>
      <c r="F48" s="7"/>
      <c r="G48" s="7"/>
      <c r="H48" s="5"/>
      <c r="I48" s="12">
        <f>I45+I46+I47</f>
        <v>16833.739999999998</v>
      </c>
      <c r="J48" s="12">
        <f t="shared" ref="J48" si="9">J45+J46+J47</f>
        <v>16618.866000000002</v>
      </c>
      <c r="K48" s="12">
        <f>K45+K46+K47+0.01</f>
        <v>16564.403999999999</v>
      </c>
    </row>
    <row r="49" spans="1:11" ht="75">
      <c r="A49" s="24"/>
      <c r="B49" s="21" t="s">
        <v>31</v>
      </c>
      <c r="C49" s="29" t="s">
        <v>10</v>
      </c>
      <c r="D49" s="27"/>
      <c r="E49" s="7" t="s">
        <v>68</v>
      </c>
      <c r="F49" s="41">
        <v>2</v>
      </c>
      <c r="G49" s="31" t="s">
        <v>81</v>
      </c>
      <c r="H49" s="31">
        <v>21010</v>
      </c>
      <c r="I49" s="7">
        <v>261.67</v>
      </c>
      <c r="J49" s="7">
        <v>306.839</v>
      </c>
      <c r="K49" s="7">
        <v>295.54599999999999</v>
      </c>
    </row>
    <row r="50" spans="1:11" ht="131.25">
      <c r="B50" s="27"/>
      <c r="C50" s="27"/>
      <c r="D50" s="11" t="s">
        <v>4</v>
      </c>
      <c r="E50" s="7"/>
      <c r="F50" s="7"/>
      <c r="G50" s="7"/>
      <c r="H50" s="5"/>
      <c r="I50" s="12">
        <f>+I49</f>
        <v>261.67</v>
      </c>
      <c r="J50" s="12">
        <f t="shared" ref="J50:K50" si="10">+J49</f>
        <v>306.839</v>
      </c>
      <c r="K50" s="12">
        <f t="shared" si="10"/>
        <v>295.54599999999999</v>
      </c>
    </row>
    <row r="51" spans="1:11" ht="112.5">
      <c r="B51" s="21" t="s">
        <v>11</v>
      </c>
      <c r="C51" s="29" t="s">
        <v>35</v>
      </c>
      <c r="D51" s="27"/>
      <c r="E51" s="7" t="s">
        <v>68</v>
      </c>
      <c r="F51" s="41">
        <v>2</v>
      </c>
      <c r="G51" s="31" t="s">
        <v>89</v>
      </c>
      <c r="H51" s="31">
        <v>21510</v>
      </c>
      <c r="I51" s="7">
        <v>0</v>
      </c>
      <c r="J51" s="7">
        <v>151.19999999999999</v>
      </c>
      <c r="K51" s="7">
        <v>0</v>
      </c>
    </row>
    <row r="52" spans="1:11" ht="131.25">
      <c r="B52" s="27"/>
      <c r="C52" s="27"/>
      <c r="D52" s="11" t="s">
        <v>4</v>
      </c>
      <c r="E52" s="7"/>
      <c r="F52" s="7"/>
      <c r="G52" s="7"/>
      <c r="H52" s="5"/>
      <c r="I52" s="12">
        <f>+I51</f>
        <v>0</v>
      </c>
      <c r="J52" s="12">
        <f t="shared" ref="J52:K52" si="11">+J51</f>
        <v>151.19999999999999</v>
      </c>
      <c r="K52" s="12">
        <f t="shared" si="11"/>
        <v>0</v>
      </c>
    </row>
    <row r="53" spans="1:11">
      <c r="B53" s="33">
        <v>4</v>
      </c>
      <c r="C53" s="102" t="s">
        <v>17</v>
      </c>
      <c r="D53" s="102"/>
      <c r="E53" s="102"/>
      <c r="F53" s="102"/>
      <c r="G53" s="102"/>
      <c r="H53" s="44"/>
      <c r="I53" s="45"/>
      <c r="J53" s="45"/>
      <c r="K53" s="45"/>
    </row>
    <row r="54" spans="1:11" ht="37.5">
      <c r="B54" s="15"/>
      <c r="C54" s="34" t="s">
        <v>2</v>
      </c>
      <c r="D54" s="27"/>
      <c r="E54" s="37" t="s">
        <v>68</v>
      </c>
      <c r="F54" s="46">
        <v>3</v>
      </c>
      <c r="G54" s="37"/>
      <c r="H54" s="44"/>
      <c r="I54" s="62">
        <f>I58+I64+I66+I60+I61+I59</f>
        <v>89897.448000000004</v>
      </c>
      <c r="J54" s="62">
        <f>J58+J64+J66+J60+J61+J59</f>
        <v>87560.085999999996</v>
      </c>
      <c r="K54" s="62">
        <f>K58+K64+K66+K60+K61+K59</f>
        <v>86560.085999999996</v>
      </c>
    </row>
    <row r="55" spans="1:11" ht="117.75" customHeight="1">
      <c r="B55" s="27"/>
      <c r="C55" s="27"/>
      <c r="D55" s="11" t="s">
        <v>4</v>
      </c>
      <c r="E55" s="12"/>
      <c r="F55" s="12"/>
      <c r="G55" s="12"/>
      <c r="H55" s="14"/>
      <c r="I55" s="12">
        <v>46007.96</v>
      </c>
      <c r="J55" s="12">
        <v>43603.3</v>
      </c>
      <c r="K55" s="12">
        <v>42603.3</v>
      </c>
    </row>
    <row r="56" spans="1:11" ht="93.75">
      <c r="B56" s="27"/>
      <c r="C56" s="27"/>
      <c r="D56" s="11" t="s">
        <v>6</v>
      </c>
      <c r="E56" s="12"/>
      <c r="F56" s="12"/>
      <c r="G56" s="12"/>
      <c r="H56" s="14"/>
      <c r="I56" s="12">
        <v>43889.49</v>
      </c>
      <c r="J56" s="12">
        <v>43956.79</v>
      </c>
      <c r="K56" s="12">
        <v>43956.79</v>
      </c>
    </row>
    <row r="57" spans="1:11" ht="93.75">
      <c r="B57" s="15"/>
      <c r="C57" s="25" t="s">
        <v>3</v>
      </c>
      <c r="D57" s="27"/>
      <c r="E57" s="7"/>
      <c r="F57" s="7"/>
      <c r="G57" s="7"/>
      <c r="H57" s="5"/>
      <c r="I57" s="7"/>
      <c r="J57" s="7"/>
      <c r="K57" s="7"/>
    </row>
    <row r="58" spans="1:11" ht="51" customHeight="1">
      <c r="B58" s="93" t="s">
        <v>36</v>
      </c>
      <c r="C58" s="90" t="s">
        <v>38</v>
      </c>
      <c r="D58" s="96"/>
      <c r="E58" s="7" t="s">
        <v>68</v>
      </c>
      <c r="F58" s="41">
        <v>3</v>
      </c>
      <c r="G58" s="31" t="s">
        <v>68</v>
      </c>
      <c r="H58" s="31">
        <v>11010</v>
      </c>
      <c r="I58" s="7">
        <v>84764.692999999999</v>
      </c>
      <c r="J58" s="7">
        <v>86529.535999999993</v>
      </c>
      <c r="K58" s="7">
        <v>86529.535999999993</v>
      </c>
    </row>
    <row r="59" spans="1:11" ht="51" customHeight="1">
      <c r="B59" s="94"/>
      <c r="C59" s="91"/>
      <c r="D59" s="97"/>
      <c r="E59" s="7" t="s">
        <v>68</v>
      </c>
      <c r="F59" s="41">
        <v>3</v>
      </c>
      <c r="G59" s="31" t="s">
        <v>68</v>
      </c>
      <c r="H59" s="31" t="s">
        <v>88</v>
      </c>
      <c r="I59" s="7">
        <v>5082.7550000000001</v>
      </c>
      <c r="J59" s="7">
        <v>1000</v>
      </c>
      <c r="K59" s="7">
        <v>0</v>
      </c>
    </row>
    <row r="60" spans="1:11" ht="51" customHeight="1">
      <c r="B60" s="94"/>
      <c r="C60" s="91"/>
      <c r="D60" s="97"/>
      <c r="E60" s="7" t="s">
        <v>68</v>
      </c>
      <c r="F60" s="41">
        <v>3</v>
      </c>
      <c r="G60" s="31" t="s">
        <v>68</v>
      </c>
      <c r="H60" s="31" t="s">
        <v>82</v>
      </c>
      <c r="I60" s="7"/>
      <c r="J60" s="7"/>
      <c r="K60" s="7"/>
    </row>
    <row r="61" spans="1:11" ht="54.75" customHeight="1">
      <c r="B61" s="95"/>
      <c r="C61" s="92"/>
      <c r="D61" s="98"/>
      <c r="E61" s="7" t="s">
        <v>68</v>
      </c>
      <c r="F61" s="41">
        <v>3</v>
      </c>
      <c r="G61" s="31" t="s">
        <v>68</v>
      </c>
      <c r="H61" s="31" t="s">
        <v>83</v>
      </c>
      <c r="I61" s="7"/>
      <c r="J61" s="7"/>
      <c r="K61" s="7"/>
    </row>
    <row r="62" spans="1:11" ht="131.25" hidden="1">
      <c r="B62" s="27"/>
      <c r="C62" s="27"/>
      <c r="D62" s="11" t="s">
        <v>4</v>
      </c>
      <c r="E62" s="7"/>
      <c r="F62" s="7"/>
      <c r="G62" s="7"/>
      <c r="H62" s="5"/>
      <c r="I62" s="12"/>
      <c r="J62" s="12"/>
      <c r="K62" s="12"/>
    </row>
    <row r="63" spans="1:11" ht="93.75" hidden="1">
      <c r="B63" s="27"/>
      <c r="C63" s="27"/>
      <c r="D63" s="11" t="s">
        <v>6</v>
      </c>
      <c r="E63" s="7"/>
      <c r="F63" s="7"/>
      <c r="G63" s="7"/>
      <c r="H63" s="5"/>
      <c r="I63" s="12"/>
      <c r="J63" s="12"/>
      <c r="K63" s="12"/>
    </row>
    <row r="64" spans="1:11" ht="93.75">
      <c r="B64" s="21" t="s">
        <v>37</v>
      </c>
      <c r="C64" s="18" t="s">
        <v>12</v>
      </c>
      <c r="D64" s="28"/>
      <c r="E64" s="7" t="s">
        <v>68</v>
      </c>
      <c r="F64" s="41">
        <v>3</v>
      </c>
      <c r="G64" s="31" t="s">
        <v>72</v>
      </c>
      <c r="H64" s="31">
        <v>21010</v>
      </c>
      <c r="I64" s="7">
        <v>50</v>
      </c>
      <c r="J64" s="7">
        <v>30.55</v>
      </c>
      <c r="K64" s="7">
        <v>30.55</v>
      </c>
    </row>
    <row r="65" spans="2:11" ht="131.25">
      <c r="B65" s="27"/>
      <c r="C65" s="27"/>
      <c r="D65" s="11" t="s">
        <v>4</v>
      </c>
      <c r="E65" s="12"/>
      <c r="F65" s="12"/>
      <c r="G65" s="12"/>
      <c r="H65" s="14"/>
      <c r="I65" s="12">
        <f>+I64</f>
        <v>50</v>
      </c>
      <c r="J65" s="12">
        <f t="shared" ref="J65:K65" si="12">+J64</f>
        <v>30.55</v>
      </c>
      <c r="K65" s="12">
        <f t="shared" si="12"/>
        <v>30.55</v>
      </c>
    </row>
    <row r="66" spans="2:11" ht="93.75">
      <c r="B66" s="21" t="s">
        <v>45</v>
      </c>
      <c r="C66" s="18" t="s">
        <v>44</v>
      </c>
      <c r="D66" s="28"/>
      <c r="E66" s="7" t="s">
        <v>68</v>
      </c>
      <c r="F66" s="41">
        <v>3</v>
      </c>
      <c r="G66" s="31" t="s">
        <v>73</v>
      </c>
      <c r="H66" s="31">
        <v>21520</v>
      </c>
      <c r="I66" s="7"/>
      <c r="J66" s="7"/>
      <c r="K66" s="7"/>
    </row>
    <row r="67" spans="2:11" ht="131.25">
      <c r="B67" s="27"/>
      <c r="C67" s="27"/>
      <c r="D67" s="11" t="s">
        <v>4</v>
      </c>
      <c r="E67" s="12"/>
      <c r="F67" s="12"/>
      <c r="G67" s="12"/>
      <c r="H67" s="14"/>
      <c r="I67" s="12"/>
      <c r="J67" s="12"/>
      <c r="K67" s="12"/>
    </row>
    <row r="68" spans="2:11">
      <c r="B68" s="21" t="s">
        <v>24</v>
      </c>
      <c r="C68" s="80" t="s">
        <v>16</v>
      </c>
      <c r="D68" s="80"/>
      <c r="E68" s="80"/>
      <c r="F68" s="80"/>
      <c r="G68" s="80"/>
      <c r="H68" s="5"/>
      <c r="I68" s="30"/>
      <c r="J68" s="30"/>
      <c r="K68" s="30"/>
    </row>
    <row r="69" spans="2:11" ht="37.5">
      <c r="B69" s="21"/>
      <c r="C69" s="34" t="s">
        <v>2</v>
      </c>
      <c r="D69" s="28"/>
      <c r="E69" s="37" t="s">
        <v>68</v>
      </c>
      <c r="F69" s="46">
        <v>4</v>
      </c>
      <c r="G69" s="7"/>
      <c r="H69" s="5"/>
      <c r="I69" s="62">
        <f>I70</f>
        <v>354617.44</v>
      </c>
      <c r="J69" s="62">
        <f t="shared" ref="J69:K69" si="13">J70</f>
        <v>364310.97100000002</v>
      </c>
      <c r="K69" s="62">
        <f t="shared" si="13"/>
        <v>243215.56</v>
      </c>
    </row>
    <row r="70" spans="2:11" ht="165" customHeight="1">
      <c r="B70" s="27"/>
      <c r="C70" s="27"/>
      <c r="D70" s="11" t="s">
        <v>23</v>
      </c>
      <c r="E70" s="12"/>
      <c r="F70" s="12"/>
      <c r="G70" s="12"/>
      <c r="H70" s="14"/>
      <c r="I70" s="12">
        <f>I72+I73+I78+I81</f>
        <v>354617.44</v>
      </c>
      <c r="J70" s="12">
        <v>364310.97100000002</v>
      </c>
      <c r="K70" s="12">
        <v>243215.56</v>
      </c>
    </row>
    <row r="71" spans="2:11" ht="93.75">
      <c r="B71" s="21"/>
      <c r="C71" s="25" t="s">
        <v>3</v>
      </c>
      <c r="D71" s="28"/>
      <c r="E71" s="7"/>
      <c r="F71" s="7"/>
      <c r="G71" s="7"/>
      <c r="H71" s="5"/>
      <c r="I71" s="7"/>
      <c r="J71" s="7"/>
      <c r="K71" s="7"/>
    </row>
    <row r="72" spans="2:11" ht="150">
      <c r="B72" s="15" t="s">
        <v>39</v>
      </c>
      <c r="C72" s="25" t="s">
        <v>57</v>
      </c>
      <c r="D72" s="28"/>
      <c r="E72" s="7" t="s">
        <v>68</v>
      </c>
      <c r="F72" s="41">
        <v>4</v>
      </c>
      <c r="G72" s="31" t="s">
        <v>73</v>
      </c>
      <c r="H72" s="31" t="s">
        <v>84</v>
      </c>
      <c r="I72" s="69">
        <v>5057.9859999999999</v>
      </c>
      <c r="J72" s="7">
        <v>0</v>
      </c>
      <c r="K72" s="7">
        <v>0</v>
      </c>
    </row>
    <row r="73" spans="2:11" ht="49.5" customHeight="1">
      <c r="B73" s="15"/>
      <c r="C73" s="25"/>
      <c r="D73" s="86" t="s">
        <v>23</v>
      </c>
      <c r="E73" s="31" t="s">
        <v>68</v>
      </c>
      <c r="F73" s="31" t="s">
        <v>103</v>
      </c>
      <c r="G73" s="31" t="s">
        <v>73</v>
      </c>
      <c r="H73" s="31" t="s">
        <v>104</v>
      </c>
      <c r="I73" s="70">
        <v>168537.60000000001</v>
      </c>
      <c r="J73" s="12">
        <v>0</v>
      </c>
      <c r="K73" s="12">
        <v>0</v>
      </c>
    </row>
    <row r="74" spans="2:11" ht="48" customHeight="1">
      <c r="B74" s="15"/>
      <c r="C74" s="25"/>
      <c r="D74" s="87"/>
      <c r="E74" s="31" t="s">
        <v>68</v>
      </c>
      <c r="F74" s="31" t="s">
        <v>103</v>
      </c>
      <c r="G74" s="31" t="s">
        <v>73</v>
      </c>
      <c r="H74" s="31" t="s">
        <v>105</v>
      </c>
      <c r="I74" s="12">
        <v>0</v>
      </c>
      <c r="J74" s="12">
        <v>3902.27</v>
      </c>
      <c r="K74" s="12">
        <v>3902.27</v>
      </c>
    </row>
    <row r="75" spans="2:11" ht="48" customHeight="1">
      <c r="B75" s="15"/>
      <c r="C75" s="25"/>
      <c r="D75" s="87"/>
      <c r="E75" s="66" t="s">
        <v>68</v>
      </c>
      <c r="F75" s="66" t="s">
        <v>103</v>
      </c>
      <c r="G75" s="66" t="s">
        <v>73</v>
      </c>
      <c r="H75" s="4" t="s">
        <v>102</v>
      </c>
      <c r="I75" s="20">
        <v>0</v>
      </c>
      <c r="J75" s="20">
        <v>205.38</v>
      </c>
      <c r="K75" s="20">
        <v>205.38</v>
      </c>
    </row>
    <row r="76" spans="2:11" ht="48" customHeight="1">
      <c r="B76" s="15"/>
      <c r="C76" s="25"/>
      <c r="D76" s="88"/>
      <c r="E76" s="66" t="s">
        <v>68</v>
      </c>
      <c r="F76" s="66">
        <v>4</v>
      </c>
      <c r="G76" s="66" t="s">
        <v>73</v>
      </c>
      <c r="H76" s="4" t="s">
        <v>101</v>
      </c>
      <c r="I76" s="20">
        <v>0</v>
      </c>
      <c r="J76" s="20">
        <v>179220.65</v>
      </c>
      <c r="K76" s="20">
        <v>145556.04999999999</v>
      </c>
    </row>
    <row r="77" spans="2:11" ht="168.75">
      <c r="B77" s="27"/>
      <c r="C77" s="27"/>
      <c r="D77" s="11" t="s">
        <v>23</v>
      </c>
      <c r="E77" s="32">
        <v>1</v>
      </c>
      <c r="F77" s="32">
        <v>4</v>
      </c>
      <c r="G77" s="32" t="s">
        <v>73</v>
      </c>
      <c r="H77" s="68">
        <v>41010</v>
      </c>
      <c r="I77" s="12">
        <f>+I72</f>
        <v>5057.9859999999999</v>
      </c>
      <c r="J77" s="12">
        <f t="shared" ref="J77:K77" si="14">+J72</f>
        <v>0</v>
      </c>
      <c r="K77" s="12">
        <f t="shared" si="14"/>
        <v>0</v>
      </c>
    </row>
    <row r="78" spans="2:11" ht="150">
      <c r="B78" s="15" t="s">
        <v>46</v>
      </c>
      <c r="C78" s="17" t="s">
        <v>47</v>
      </c>
      <c r="D78" s="28"/>
      <c r="E78" s="7" t="s">
        <v>68</v>
      </c>
      <c r="F78" s="41">
        <v>4</v>
      </c>
      <c r="G78" s="31" t="s">
        <v>72</v>
      </c>
      <c r="H78" s="31" t="s">
        <v>84</v>
      </c>
      <c r="I78" s="7">
        <v>9713.2039999999997</v>
      </c>
      <c r="J78" s="7">
        <v>0</v>
      </c>
      <c r="K78" s="7">
        <v>0</v>
      </c>
    </row>
    <row r="79" spans="2:11" ht="157.5" customHeight="1">
      <c r="B79" s="27"/>
      <c r="C79" s="27"/>
      <c r="D79" s="86" t="s">
        <v>23</v>
      </c>
      <c r="E79" s="12"/>
      <c r="F79" s="12"/>
      <c r="G79" s="12"/>
      <c r="H79" s="14"/>
      <c r="I79" s="12">
        <f>+I78</f>
        <v>9713.2039999999997</v>
      </c>
      <c r="J79" s="12">
        <f t="shared" ref="J79:K79" si="15">+J78</f>
        <v>0</v>
      </c>
      <c r="K79" s="12">
        <f t="shared" si="15"/>
        <v>0</v>
      </c>
    </row>
    <row r="80" spans="2:11" ht="45" customHeight="1">
      <c r="B80" s="64"/>
      <c r="C80" s="64"/>
      <c r="D80" s="87"/>
      <c r="E80" s="67" t="s">
        <v>68</v>
      </c>
      <c r="F80" s="67" t="s">
        <v>103</v>
      </c>
      <c r="G80" s="67" t="s">
        <v>72</v>
      </c>
      <c r="H80" s="68" t="s">
        <v>106</v>
      </c>
      <c r="I80" s="12">
        <v>0</v>
      </c>
      <c r="J80" s="12">
        <v>483.32</v>
      </c>
      <c r="K80" s="12">
        <v>483.32</v>
      </c>
    </row>
    <row r="81" spans="2:12" ht="45" customHeight="1">
      <c r="B81" s="64"/>
      <c r="C81" s="64"/>
      <c r="D81" s="87"/>
      <c r="E81" s="67" t="s">
        <v>68</v>
      </c>
      <c r="F81" s="67" t="s">
        <v>103</v>
      </c>
      <c r="G81" s="67" t="s">
        <v>72</v>
      </c>
      <c r="H81" s="47" t="s">
        <v>107</v>
      </c>
      <c r="I81" s="12">
        <v>171308.65</v>
      </c>
      <c r="J81" s="12"/>
      <c r="K81" s="12">
        <v>0</v>
      </c>
    </row>
    <row r="82" spans="2:12" ht="45" customHeight="1">
      <c r="B82" s="64"/>
      <c r="C82" s="64"/>
      <c r="D82" s="88"/>
      <c r="E82" s="67" t="s">
        <v>68</v>
      </c>
      <c r="F82" s="67" t="s">
        <v>103</v>
      </c>
      <c r="G82" s="67" t="s">
        <v>72</v>
      </c>
      <c r="H82" s="47" t="s">
        <v>108</v>
      </c>
      <c r="I82" s="12">
        <v>0</v>
      </c>
      <c r="J82" s="12">
        <v>9183.01</v>
      </c>
      <c r="K82" s="12">
        <v>9183.01</v>
      </c>
    </row>
    <row r="83" spans="2:12">
      <c r="B83" s="15">
        <v>6</v>
      </c>
      <c r="C83" s="80" t="s">
        <v>15</v>
      </c>
      <c r="D83" s="80"/>
      <c r="E83" s="80"/>
      <c r="F83" s="80"/>
      <c r="G83" s="80"/>
      <c r="H83" s="5"/>
      <c r="I83" s="5"/>
      <c r="J83" s="5"/>
      <c r="K83" s="5"/>
    </row>
    <row r="84" spans="2:12" ht="37.5">
      <c r="B84" s="33"/>
      <c r="C84" s="34" t="s">
        <v>2</v>
      </c>
      <c r="D84" s="35"/>
      <c r="E84" s="37" t="s">
        <v>68</v>
      </c>
      <c r="F84" s="46">
        <v>5</v>
      </c>
      <c r="G84" s="37"/>
      <c r="H84" s="44"/>
      <c r="I84" s="63">
        <f>+I87+I88+I89+I90</f>
        <v>41850.265000000007</v>
      </c>
      <c r="J84" s="63">
        <f>+J87+J88+J89+J90</f>
        <v>44313.572000000007</v>
      </c>
      <c r="K84" s="63">
        <f>+K87+K88+K89+K90</f>
        <v>44162.14</v>
      </c>
    </row>
    <row r="85" spans="2:12" ht="131.25">
      <c r="B85" s="27"/>
      <c r="C85" s="27"/>
      <c r="D85" s="11" t="s">
        <v>4</v>
      </c>
      <c r="E85" s="12"/>
      <c r="F85" s="12"/>
      <c r="G85" s="12"/>
      <c r="H85" s="14"/>
      <c r="I85" s="12">
        <v>41850.269999999997</v>
      </c>
      <c r="J85" s="12">
        <v>44313.57</v>
      </c>
      <c r="K85" s="12">
        <v>44162.14</v>
      </c>
    </row>
    <row r="86" spans="2:12" ht="93.75">
      <c r="B86" s="15"/>
      <c r="C86" s="25" t="s">
        <v>3</v>
      </c>
      <c r="D86" s="27"/>
      <c r="E86" s="7"/>
      <c r="F86" s="7"/>
      <c r="G86" s="7"/>
      <c r="H86" s="5"/>
      <c r="I86" s="7"/>
      <c r="J86" s="7"/>
      <c r="K86" s="7"/>
    </row>
    <row r="87" spans="2:12" ht="83.25" customHeight="1">
      <c r="B87" s="93" t="s">
        <v>19</v>
      </c>
      <c r="C87" s="90" t="s">
        <v>40</v>
      </c>
      <c r="D87" s="99"/>
      <c r="E87" s="7" t="s">
        <v>68</v>
      </c>
      <c r="F87" s="41">
        <v>5</v>
      </c>
      <c r="G87" s="31" t="s">
        <v>68</v>
      </c>
      <c r="H87" s="31" t="s">
        <v>85</v>
      </c>
      <c r="I87" s="7">
        <v>7761.2860000000001</v>
      </c>
      <c r="J87" s="7">
        <v>8136.0060000000003</v>
      </c>
      <c r="K87" s="7">
        <v>8104.26</v>
      </c>
    </row>
    <row r="88" spans="2:12" ht="83.25" customHeight="1">
      <c r="B88" s="94"/>
      <c r="C88" s="91"/>
      <c r="D88" s="100"/>
      <c r="E88" s="7" t="s">
        <v>68</v>
      </c>
      <c r="F88" s="41">
        <v>5</v>
      </c>
      <c r="G88" s="31" t="s">
        <v>68</v>
      </c>
      <c r="H88" s="31" t="s">
        <v>86</v>
      </c>
      <c r="I88" s="7"/>
      <c r="J88" s="7"/>
      <c r="K88" s="7"/>
    </row>
    <row r="89" spans="2:12" ht="83.25" customHeight="1">
      <c r="B89" s="94"/>
      <c r="C89" s="91"/>
      <c r="D89" s="100"/>
      <c r="E89" s="7" t="s">
        <v>68</v>
      </c>
      <c r="F89" s="41">
        <v>5</v>
      </c>
      <c r="G89" s="31" t="s">
        <v>68</v>
      </c>
      <c r="H89" s="31" t="s">
        <v>70</v>
      </c>
      <c r="I89" s="7">
        <v>34074.999000000003</v>
      </c>
      <c r="J89" s="7">
        <v>36163.586000000003</v>
      </c>
      <c r="K89" s="7">
        <v>36052.53</v>
      </c>
    </row>
    <row r="90" spans="2:12" ht="83.25" customHeight="1">
      <c r="B90" s="95"/>
      <c r="C90" s="92"/>
      <c r="D90" s="101"/>
      <c r="E90" s="7" t="s">
        <v>68</v>
      </c>
      <c r="F90" s="41">
        <v>5</v>
      </c>
      <c r="G90" s="31" t="s">
        <v>68</v>
      </c>
      <c r="H90" s="31" t="s">
        <v>87</v>
      </c>
      <c r="I90" s="7">
        <v>13.98</v>
      </c>
      <c r="J90" s="7">
        <v>13.98</v>
      </c>
      <c r="K90" s="7">
        <v>5.35</v>
      </c>
    </row>
    <row r="91" spans="2:12" ht="131.25" hidden="1">
      <c r="B91" s="27"/>
      <c r="C91" s="27"/>
      <c r="D91" s="11" t="s">
        <v>4</v>
      </c>
      <c r="E91" s="12"/>
      <c r="F91" s="12"/>
      <c r="G91" s="12"/>
      <c r="H91" s="14"/>
      <c r="I91" s="12"/>
      <c r="J91" s="12"/>
      <c r="K91" s="12"/>
    </row>
    <row r="92" spans="2:12">
      <c r="B92" s="75"/>
      <c r="C92" s="75"/>
      <c r="D92" s="75"/>
      <c r="E92" s="75"/>
      <c r="F92" s="75"/>
      <c r="G92" s="75"/>
    </row>
    <row r="93" spans="2:12">
      <c r="I93" s="48"/>
      <c r="J93" s="48"/>
      <c r="K93" s="48"/>
    </row>
    <row r="94" spans="2:12" ht="63" customHeight="1">
      <c r="B94" s="75" t="s">
        <v>99</v>
      </c>
      <c r="C94" s="75"/>
      <c r="D94" s="75"/>
      <c r="E94" s="2"/>
      <c r="F94" s="2"/>
      <c r="G94" s="2"/>
      <c r="I94" s="2"/>
      <c r="J94" s="75" t="s">
        <v>97</v>
      </c>
      <c r="K94" s="75"/>
      <c r="L94" s="75"/>
    </row>
    <row r="95" spans="2:12">
      <c r="I95" s="48"/>
      <c r="J95" s="48"/>
      <c r="K95" s="48"/>
    </row>
    <row r="96" spans="2:12">
      <c r="B96" s="3" t="s">
        <v>98</v>
      </c>
    </row>
    <row r="97" spans="9:11">
      <c r="I97" s="48"/>
      <c r="J97" s="48"/>
      <c r="K97" s="48"/>
    </row>
    <row r="212" spans="2:3">
      <c r="B212" s="26"/>
      <c r="C212" s="26"/>
    </row>
    <row r="213" spans="2:3">
      <c r="B213" s="73"/>
      <c r="C213" s="73"/>
    </row>
    <row r="214" spans="2:3">
      <c r="B214" s="73"/>
      <c r="C214" s="73"/>
    </row>
    <row r="215" spans="2:3">
      <c r="B215" s="26"/>
      <c r="C215" s="26"/>
    </row>
    <row r="216" spans="2:3">
      <c r="B216" s="26"/>
      <c r="C216" s="26"/>
    </row>
    <row r="217" spans="2:3">
      <c r="B217" s="26"/>
      <c r="C217" s="26"/>
    </row>
    <row r="218" spans="2:3">
      <c r="B218" s="26"/>
      <c r="C218" s="26"/>
    </row>
    <row r="219" spans="2:3">
      <c r="B219" s="26"/>
      <c r="C219" s="26"/>
    </row>
  </sheetData>
  <autoFilter ref="B8:K91"/>
  <mergeCells count="45">
    <mergeCell ref="B3:K3"/>
    <mergeCell ref="B2:K2"/>
    <mergeCell ref="J1:K1"/>
    <mergeCell ref="J94:L94"/>
    <mergeCell ref="C87:C90"/>
    <mergeCell ref="B87:B90"/>
    <mergeCell ref="D87:D90"/>
    <mergeCell ref="B94:D94"/>
    <mergeCell ref="J6:J7"/>
    <mergeCell ref="K6:K7"/>
    <mergeCell ref="I5:K5"/>
    <mergeCell ref="C34:C36"/>
    <mergeCell ref="D34:D36"/>
    <mergeCell ref="C29:H29"/>
    <mergeCell ref="B18:B21"/>
    <mergeCell ref="B213:B214"/>
    <mergeCell ref="C213:C214"/>
    <mergeCell ref="E5:H5"/>
    <mergeCell ref="E6:E7"/>
    <mergeCell ref="F6:F7"/>
    <mergeCell ref="G6:G7"/>
    <mergeCell ref="H6:H7"/>
    <mergeCell ref="C14:G14"/>
    <mergeCell ref="C53:G53"/>
    <mergeCell ref="C68:G68"/>
    <mergeCell ref="C83:G83"/>
    <mergeCell ref="B92:G92"/>
    <mergeCell ref="B5:B7"/>
    <mergeCell ref="C5:C7"/>
    <mergeCell ref="C18:C21"/>
    <mergeCell ref="D73:D76"/>
    <mergeCell ref="D79:D82"/>
    <mergeCell ref="I6:I7"/>
    <mergeCell ref="C58:C61"/>
    <mergeCell ref="B58:B61"/>
    <mergeCell ref="D58:D61"/>
    <mergeCell ref="B45:B47"/>
    <mergeCell ref="C45:C47"/>
    <mergeCell ref="B34:B36"/>
    <mergeCell ref="C40:C42"/>
    <mergeCell ref="B40:B42"/>
    <mergeCell ref="D40:D42"/>
    <mergeCell ref="D45:D47"/>
    <mergeCell ref="D5:D7"/>
    <mergeCell ref="D18:D21"/>
  </mergeCells>
  <pageMargins left="0.70866141732283472" right="0.70866141732283472" top="0.55118110236220474" bottom="0.55118110236220474" header="0" footer="0"/>
  <pageSetup paperSize="9" scale="76" fitToHeight="2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пиложение 2</vt:lpstr>
      <vt:lpstr>приложение 1</vt:lpstr>
      <vt:lpstr>'пиложение 2'!Заголовки_для_печати</vt:lpstr>
      <vt:lpstr>'пиложение 2'!Область_печати</vt:lpstr>
      <vt:lpstr>'приложение 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SUPERUSER</cp:lastModifiedBy>
  <cp:lastPrinted>2020-03-10T13:45:39Z</cp:lastPrinted>
  <dcterms:created xsi:type="dcterms:W3CDTF">2011-10-17T17:57:19Z</dcterms:created>
  <dcterms:modified xsi:type="dcterms:W3CDTF">2020-03-10T14:05:23Z</dcterms:modified>
</cp:coreProperties>
</file>